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ckfield.sharepoint.com/sites/councillors/Shared Documents/Committee meetings/F and G P/Reports/Reports 2021-22/22-01-06/"/>
    </mc:Choice>
  </mc:AlternateContent>
  <xr:revisionPtr revIDLastSave="0" documentId="8_{0B9E07CD-D302-4E41-90F4-7C1A3AC9FE71}" xr6:coauthVersionLast="47" xr6:coauthVersionMax="47" xr10:uidLastSave="{00000000-0000-0000-0000-000000000000}"/>
  <bookViews>
    <workbookView xWindow="28680" yWindow="-120" windowWidth="29040" windowHeight="15840" xr2:uid="{CE419932-D591-4CBE-B280-E77A402E60E2}"/>
  </bookViews>
  <sheets>
    <sheet name="Summary" sheetId="8" r:id="rId1"/>
    <sheet name="Roads &amp; Traffic" sheetId="2" r:id="rId2"/>
    <sheet name="Planning" sheetId="3" r:id="rId3"/>
    <sheet name="F&amp;GP" sheetId="4" r:id="rId4"/>
    <sheet name="E&amp;W" sheetId="5" r:id="rId5"/>
    <sheet name="Queen's Hall" sheetId="6" r:id="rId6"/>
    <sheet name="CVH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4" l="1"/>
  <c r="H18" i="6"/>
  <c r="F18" i="6"/>
  <c r="G17" i="6"/>
  <c r="E18" i="6"/>
  <c r="D18" i="6"/>
  <c r="C18" i="6"/>
  <c r="G58" i="4"/>
  <c r="G16" i="6" l="1"/>
  <c r="G57" i="4"/>
  <c r="G20" i="4"/>
  <c r="G19" i="4"/>
  <c r="C10" i="3"/>
  <c r="C11" i="3" s="1"/>
  <c r="G13" i="2"/>
  <c r="G79" i="5"/>
  <c r="G78" i="5"/>
  <c r="J5" i="8" l="1"/>
  <c r="G30" i="5" l="1"/>
  <c r="G62" i="5" l="1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80" i="5"/>
  <c r="G81" i="5"/>
  <c r="G61" i="5"/>
  <c r="G57" i="5"/>
  <c r="G58" i="5"/>
  <c r="G59" i="5"/>
  <c r="G56" i="5"/>
  <c r="G54" i="5"/>
  <c r="G47" i="5"/>
  <c r="G48" i="5"/>
  <c r="G49" i="5"/>
  <c r="G50" i="5"/>
  <c r="G51" i="5"/>
  <c r="G52" i="5"/>
  <c r="G46" i="5"/>
  <c r="G27" i="5"/>
  <c r="G28" i="5"/>
  <c r="G29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26" i="5"/>
  <c r="G43" i="6" l="1"/>
  <c r="G37" i="7"/>
  <c r="G36" i="7"/>
  <c r="H35" i="7"/>
  <c r="F35" i="7"/>
  <c r="E35" i="7"/>
  <c r="D35" i="7"/>
  <c r="C35" i="7"/>
  <c r="G34" i="7"/>
  <c r="G33" i="7"/>
  <c r="G32" i="7"/>
  <c r="G31" i="7"/>
  <c r="G30" i="7"/>
  <c r="G29" i="7"/>
  <c r="G28" i="7"/>
  <c r="G27" i="7"/>
  <c r="G26" i="7"/>
  <c r="H24" i="7"/>
  <c r="F24" i="7"/>
  <c r="E24" i="7"/>
  <c r="D24" i="7"/>
  <c r="C24" i="7"/>
  <c r="G23" i="7"/>
  <c r="G22" i="7"/>
  <c r="G21" i="7"/>
  <c r="G20" i="7"/>
  <c r="G19" i="7"/>
  <c r="H15" i="7"/>
  <c r="N5" i="8" s="1"/>
  <c r="F15" i="7"/>
  <c r="E15" i="7"/>
  <c r="D15" i="7"/>
  <c r="C15" i="7"/>
  <c r="G14" i="7"/>
  <c r="G13" i="7"/>
  <c r="G12" i="7"/>
  <c r="G11" i="7"/>
  <c r="G10" i="7"/>
  <c r="G9" i="7"/>
  <c r="D39" i="6"/>
  <c r="D44" i="6" s="1"/>
  <c r="E39" i="6"/>
  <c r="E44" i="6" s="1"/>
  <c r="F39" i="6"/>
  <c r="H39" i="6"/>
  <c r="C39" i="6"/>
  <c r="G40" i="6"/>
  <c r="G41" i="6"/>
  <c r="G42" i="6"/>
  <c r="G38" i="6"/>
  <c r="G37" i="6"/>
  <c r="G36" i="6"/>
  <c r="G35" i="6"/>
  <c r="G30" i="6"/>
  <c r="G31" i="6"/>
  <c r="G32" i="6"/>
  <c r="G33" i="6"/>
  <c r="G34" i="6"/>
  <c r="G29" i="6"/>
  <c r="G24" i="6"/>
  <c r="D27" i="6"/>
  <c r="E27" i="6"/>
  <c r="F27" i="6"/>
  <c r="H27" i="6"/>
  <c r="C27" i="6"/>
  <c r="M5" i="8"/>
  <c r="G15" i="6"/>
  <c r="G14" i="6"/>
  <c r="G26" i="6"/>
  <c r="G25" i="6"/>
  <c r="G23" i="6"/>
  <c r="G22" i="6"/>
  <c r="G13" i="6"/>
  <c r="G12" i="6"/>
  <c r="G11" i="6"/>
  <c r="G10" i="6"/>
  <c r="G9" i="6"/>
  <c r="G9" i="3"/>
  <c r="G10" i="3" s="1"/>
  <c r="G11" i="3" s="1"/>
  <c r="E10" i="3"/>
  <c r="F10" i="3"/>
  <c r="H10" i="3"/>
  <c r="H11" i="3" s="1"/>
  <c r="J7" i="8" s="1"/>
  <c r="J9" i="8" s="1"/>
  <c r="E11" i="3"/>
  <c r="F11" i="3"/>
  <c r="D10" i="3"/>
  <c r="D11" i="3" s="1"/>
  <c r="H60" i="4"/>
  <c r="K7" i="8" s="1"/>
  <c r="G48" i="4"/>
  <c r="G49" i="4"/>
  <c r="G50" i="4"/>
  <c r="G51" i="4"/>
  <c r="G52" i="4"/>
  <c r="G53" i="4"/>
  <c r="G54" i="4"/>
  <c r="G55" i="4"/>
  <c r="G56" i="4"/>
  <c r="G59" i="4"/>
  <c r="F60" i="4"/>
  <c r="E60" i="4"/>
  <c r="D60" i="4"/>
  <c r="C60" i="4"/>
  <c r="G11" i="4"/>
  <c r="G12" i="4"/>
  <c r="G13" i="4"/>
  <c r="G14" i="4"/>
  <c r="G15" i="4"/>
  <c r="G16" i="4"/>
  <c r="G17" i="4"/>
  <c r="G18" i="4"/>
  <c r="G22" i="4"/>
  <c r="G10" i="4"/>
  <c r="G19" i="2"/>
  <c r="G20" i="2"/>
  <c r="G21" i="2"/>
  <c r="G22" i="2"/>
  <c r="G23" i="2"/>
  <c r="G24" i="2"/>
  <c r="G18" i="2"/>
  <c r="G9" i="2"/>
  <c r="G11" i="2"/>
  <c r="G12" i="2"/>
  <c r="G14" i="2"/>
  <c r="G10" i="2"/>
  <c r="D60" i="5"/>
  <c r="E60" i="5"/>
  <c r="F60" i="5"/>
  <c r="H60" i="5"/>
  <c r="C60" i="5"/>
  <c r="D53" i="5"/>
  <c r="E53" i="5"/>
  <c r="F53" i="5"/>
  <c r="H53" i="5"/>
  <c r="C53" i="5"/>
  <c r="D44" i="5"/>
  <c r="E44" i="5"/>
  <c r="F44" i="5"/>
  <c r="H44" i="5"/>
  <c r="C44" i="5"/>
  <c r="H22" i="5"/>
  <c r="L5" i="8" s="1"/>
  <c r="F22" i="5"/>
  <c r="G21" i="5"/>
  <c r="G20" i="5"/>
  <c r="E22" i="5"/>
  <c r="D22" i="5"/>
  <c r="C22" i="5"/>
  <c r="G18" i="6" l="1"/>
  <c r="H44" i="6"/>
  <c r="M7" i="8" s="1"/>
  <c r="M9" i="8" s="1"/>
  <c r="C44" i="6"/>
  <c r="F44" i="6"/>
  <c r="D38" i="7"/>
  <c r="D82" i="5"/>
  <c r="C82" i="5"/>
  <c r="F82" i="5"/>
  <c r="E82" i="5"/>
  <c r="H82" i="5"/>
  <c r="L7" i="8" s="1"/>
  <c r="L9" i="8" s="1"/>
  <c r="F38" i="7"/>
  <c r="G39" i="6"/>
  <c r="C38" i="7"/>
  <c r="E38" i="7"/>
  <c r="H38" i="7"/>
  <c r="N7" i="8" s="1"/>
  <c r="N9" i="8" s="1"/>
  <c r="G15" i="7"/>
  <c r="G35" i="7"/>
  <c r="G24" i="7"/>
  <c r="G27" i="6"/>
  <c r="G53" i="5"/>
  <c r="G60" i="5"/>
  <c r="G44" i="5"/>
  <c r="G10" i="5"/>
  <c r="G11" i="5"/>
  <c r="G12" i="5"/>
  <c r="G13" i="5"/>
  <c r="G14" i="5"/>
  <c r="G15" i="5"/>
  <c r="G16" i="5"/>
  <c r="G17" i="5"/>
  <c r="G18" i="5"/>
  <c r="G19" i="5"/>
  <c r="G26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28" i="4"/>
  <c r="G29" i="4"/>
  <c r="G30" i="4"/>
  <c r="G27" i="4"/>
  <c r="D23" i="4"/>
  <c r="E23" i="4"/>
  <c r="F23" i="4"/>
  <c r="G23" i="4"/>
  <c r="H23" i="4"/>
  <c r="C23" i="4"/>
  <c r="C15" i="2"/>
  <c r="D15" i="2"/>
  <c r="E15" i="2"/>
  <c r="F15" i="2"/>
  <c r="G15" i="2"/>
  <c r="H15" i="2"/>
  <c r="I5" i="8" s="1"/>
  <c r="C25" i="2"/>
  <c r="D25" i="2"/>
  <c r="E25" i="2"/>
  <c r="F25" i="2"/>
  <c r="H25" i="2"/>
  <c r="I7" i="8" s="1"/>
  <c r="B5" i="8" l="1"/>
  <c r="G44" i="6"/>
  <c r="C7" i="8"/>
  <c r="I9" i="8"/>
  <c r="B7" i="8"/>
  <c r="B9" i="8" s="1"/>
  <c r="D5" i="8"/>
  <c r="C5" i="8"/>
  <c r="D7" i="8"/>
  <c r="G5" i="8"/>
  <c r="K5" i="8"/>
  <c r="K9" i="8" s="1"/>
  <c r="E5" i="8"/>
  <c r="E7" i="8"/>
  <c r="G7" i="8"/>
  <c r="G60" i="4"/>
  <c r="G82" i="5"/>
  <c r="G38" i="7"/>
  <c r="G22" i="5"/>
  <c r="C9" i="8" l="1"/>
  <c r="D9" i="8"/>
  <c r="E9" i="8"/>
  <c r="G9" i="8"/>
  <c r="G25" i="2"/>
</calcChain>
</file>

<file path=xl/sharedStrings.xml><?xml version="1.0" encoding="utf-8"?>
<sst xmlns="http://schemas.openxmlformats.org/spreadsheetml/2006/main" count="447" uniqueCount="303">
  <si>
    <t>Financial Budget Comparison</t>
  </si>
  <si>
    <t>Roads &amp; Traffic Committee</t>
  </si>
  <si>
    <t>Income</t>
  </si>
  <si>
    <t>Expenditure</t>
  </si>
  <si>
    <t>Planning Committee</t>
  </si>
  <si>
    <t>Finance &amp; General Purposes</t>
  </si>
  <si>
    <t>Environment Committee</t>
  </si>
  <si>
    <t xml:space="preserve">Previous </t>
  </si>
  <si>
    <t>Forecast</t>
  </si>
  <si>
    <t>Actual Net</t>
  </si>
  <si>
    <t>Balance</t>
  </si>
  <si>
    <t>Year's Net</t>
  </si>
  <si>
    <t>Budget</t>
  </si>
  <si>
    <t>Precept</t>
  </si>
  <si>
    <t>Parking Discs</t>
  </si>
  <si>
    <t>S106 traffic calming</t>
  </si>
  <si>
    <t>Street lights upgrade</t>
  </si>
  <si>
    <t>Street Furniture</t>
  </si>
  <si>
    <t>Total Income</t>
  </si>
  <si>
    <t>Street Lighting Maintenance</t>
  </si>
  <si>
    <t>Traffic Calming</t>
  </si>
  <si>
    <t>Street Lights upgrade</t>
  </si>
  <si>
    <t>SID</t>
  </si>
  <si>
    <t>Speedwatch</t>
  </si>
  <si>
    <t>Total Expenditure</t>
  </si>
  <si>
    <t>General Expenditure</t>
  </si>
  <si>
    <t>900/1</t>
  </si>
  <si>
    <t>Ad Hoc Advice - Planning Matters</t>
  </si>
  <si>
    <t>Total</t>
  </si>
  <si>
    <t>National Savings</t>
  </si>
  <si>
    <t>VAT</t>
  </si>
  <si>
    <t>Community Theatre</t>
  </si>
  <si>
    <t>Bank Interest</t>
  </si>
  <si>
    <t>Neighbourhood Plan</t>
  </si>
  <si>
    <t>Access to Work Equip</t>
  </si>
  <si>
    <t>2016 17 Reserves Transfer</t>
  </si>
  <si>
    <t>Chairmans Allowance</t>
  </si>
  <si>
    <t>Training</t>
  </si>
  <si>
    <t>Insurance</t>
  </si>
  <si>
    <t>Stationery/Print</t>
  </si>
  <si>
    <t>Post</t>
  </si>
  <si>
    <t>Subscriptions</t>
  </si>
  <si>
    <t>Audit</t>
  </si>
  <si>
    <t>Travel</t>
  </si>
  <si>
    <t>Telephone</t>
  </si>
  <si>
    <t>Parish Grants</t>
  </si>
  <si>
    <t>IT</t>
  </si>
  <si>
    <t>Bank Charges</t>
  </si>
  <si>
    <t>PWLB Loan</t>
  </si>
  <si>
    <t>Elections</t>
  </si>
  <si>
    <t>Data Protection Act</t>
  </si>
  <si>
    <t>Wages Admin</t>
  </si>
  <si>
    <t>Newsletters</t>
  </si>
  <si>
    <t>Referendum</t>
  </si>
  <si>
    <t>Recruitment</t>
  </si>
  <si>
    <t>Land - Legal Costs</t>
  </si>
  <si>
    <t>Temp Staff</t>
  </si>
  <si>
    <t>Staff Uniform - Caretakers</t>
  </si>
  <si>
    <t>GDPR - Data Protection Officer</t>
  </si>
  <si>
    <t>Office Equipment</t>
  </si>
  <si>
    <t>Chairman's Board Update</t>
  </si>
  <si>
    <t>Burial Fees</t>
  </si>
  <si>
    <t>Allotment Rental</t>
  </si>
  <si>
    <t>Chapel Rental</t>
  </si>
  <si>
    <t>Maintenance Grants</t>
  </si>
  <si>
    <t>Donations/Grants</t>
  </si>
  <si>
    <t>Refunds</t>
  </si>
  <si>
    <t>Recreation Ground</t>
  </si>
  <si>
    <t>Allotment Deposit</t>
  </si>
  <si>
    <t>Craft Fair</t>
  </si>
  <si>
    <t>Churchyard</t>
  </si>
  <si>
    <t>300/2</t>
  </si>
  <si>
    <t>Utilities</t>
  </si>
  <si>
    <t>300/3</t>
  </si>
  <si>
    <t>Petrol</t>
  </si>
  <si>
    <t>300/4</t>
  </si>
  <si>
    <t>Capital Expenditure</t>
  </si>
  <si>
    <t>300/5</t>
  </si>
  <si>
    <t>Rates</t>
  </si>
  <si>
    <t>300/6</t>
  </si>
  <si>
    <t>Cemetery Maintenance</t>
  </si>
  <si>
    <t>300/7</t>
  </si>
  <si>
    <t>Repairs, Parts, Etc</t>
  </si>
  <si>
    <t>300/8</t>
  </si>
  <si>
    <t>Phone</t>
  </si>
  <si>
    <t>300/9</t>
  </si>
  <si>
    <t>Clothing</t>
  </si>
  <si>
    <t>300/10</t>
  </si>
  <si>
    <t>Waste Disposal</t>
  </si>
  <si>
    <t>300/11</t>
  </si>
  <si>
    <t>300/12</t>
  </si>
  <si>
    <t>Administration</t>
  </si>
  <si>
    <t>300/13</t>
  </si>
  <si>
    <t>Burials</t>
  </si>
  <si>
    <t>300/14</t>
  </si>
  <si>
    <t>Commemorative Installation</t>
  </si>
  <si>
    <t>300/15</t>
  </si>
  <si>
    <t>Allotments</t>
  </si>
  <si>
    <t>301/1</t>
  </si>
  <si>
    <t>301/2</t>
  </si>
  <si>
    <t>Grasscutting</t>
  </si>
  <si>
    <t>301/3</t>
  </si>
  <si>
    <t>Allotment Fee Refund</t>
  </si>
  <si>
    <t>301/4</t>
  </si>
  <si>
    <t>General Maintenance</t>
  </si>
  <si>
    <t>301/5</t>
  </si>
  <si>
    <t>Allotment Deposit Refund</t>
  </si>
  <si>
    <t>301/6</t>
  </si>
  <si>
    <t>NSALG Membership</t>
  </si>
  <si>
    <t>301/7</t>
  </si>
  <si>
    <t>Public Toilets</t>
  </si>
  <si>
    <t>303/1</t>
  </si>
  <si>
    <t>303/2</t>
  </si>
  <si>
    <t>303/5</t>
  </si>
  <si>
    <t>Public Toilets - Utilities</t>
  </si>
  <si>
    <t>303/99</t>
  </si>
  <si>
    <t>2016/17</t>
  </si>
  <si>
    <t>General Repairs</t>
  </si>
  <si>
    <t>Clock</t>
  </si>
  <si>
    <t>Partnership Maintenance</t>
  </si>
  <si>
    <t>Flowers &amp; Plants</t>
  </si>
  <si>
    <t>Skatepark Maintenance</t>
  </si>
  <si>
    <t>Gdn Remembrance</t>
  </si>
  <si>
    <t>Xmas Festival</t>
  </si>
  <si>
    <t>Dog Bins</t>
  </si>
  <si>
    <t>Refuse Freighter</t>
  </si>
  <si>
    <t>Mantell Memorial</t>
  </si>
  <si>
    <t>Observer Field&amp;Post</t>
  </si>
  <si>
    <t>Railings</t>
  </si>
  <si>
    <t>Maintenance</t>
  </si>
  <si>
    <t>Regular Users</t>
  </si>
  <si>
    <t>Community Events</t>
  </si>
  <si>
    <t>Other Bookings</t>
  </si>
  <si>
    <t>Weddings/Functions</t>
  </si>
  <si>
    <t>Security Deposit</t>
  </si>
  <si>
    <t>Donation</t>
  </si>
  <si>
    <t>Establishment Expenses</t>
  </si>
  <si>
    <t>502/1</t>
  </si>
  <si>
    <t>General Rates</t>
  </si>
  <si>
    <t>502/2</t>
  </si>
  <si>
    <t>Water &amp; Waste Disposal</t>
  </si>
  <si>
    <t>502/3</t>
  </si>
  <si>
    <t>Gas</t>
  </si>
  <si>
    <t>502/4</t>
  </si>
  <si>
    <t>Electricity</t>
  </si>
  <si>
    <t>502/5</t>
  </si>
  <si>
    <t>General Expenses</t>
  </si>
  <si>
    <t>503/1</t>
  </si>
  <si>
    <t>503/2</t>
  </si>
  <si>
    <t>Boiler</t>
  </si>
  <si>
    <t>503/3</t>
  </si>
  <si>
    <t>Cleaning/Windows</t>
  </si>
  <si>
    <t>503/4</t>
  </si>
  <si>
    <t>Sundries</t>
  </si>
  <si>
    <t>503/5</t>
  </si>
  <si>
    <t>Marketing</t>
  </si>
  <si>
    <t>503/6</t>
  </si>
  <si>
    <t>Fire Protection</t>
  </si>
  <si>
    <t>503/7</t>
  </si>
  <si>
    <t>503/8</t>
  </si>
  <si>
    <t>Replacement Curtains</t>
  </si>
  <si>
    <t>Garden</t>
  </si>
  <si>
    <t>Entrance</t>
  </si>
  <si>
    <t>Other Income</t>
  </si>
  <si>
    <t>Grants</t>
  </si>
  <si>
    <t>602/1</t>
  </si>
  <si>
    <t>602/2</t>
  </si>
  <si>
    <t>602/3</t>
  </si>
  <si>
    <t>602/4</t>
  </si>
  <si>
    <t>602/5</t>
  </si>
  <si>
    <t>603/1</t>
  </si>
  <si>
    <t>603/2</t>
  </si>
  <si>
    <t>603/3</t>
  </si>
  <si>
    <t>603/4</t>
  </si>
  <si>
    <t>603/5</t>
  </si>
  <si>
    <t>603/6</t>
  </si>
  <si>
    <t>603/8</t>
  </si>
  <si>
    <t>Building Repairs</t>
  </si>
  <si>
    <t>Refurbishment Project</t>
  </si>
  <si>
    <t>Horsefield Green Transfer Monies</t>
  </si>
  <si>
    <t>Land Inspections</t>
  </si>
  <si>
    <t>Horsefield Green Maintenance</t>
  </si>
  <si>
    <t>Buttinghill Maintenance</t>
  </si>
  <si>
    <t>Total Net Balance</t>
  </si>
  <si>
    <t>Commentary</t>
  </si>
  <si>
    <t>Parking Discs income is variable, will balance against expenditure.</t>
  </si>
  <si>
    <t>Paid annually</t>
  </si>
  <si>
    <t>Precept kept under one heading in F&amp;GP</t>
  </si>
  <si>
    <t>300/16</t>
  </si>
  <si>
    <t>300/17</t>
  </si>
  <si>
    <t>300/18</t>
  </si>
  <si>
    <t>300/19</t>
  </si>
  <si>
    <t>Survey</t>
  </si>
  <si>
    <t>War Memorial</t>
  </si>
  <si>
    <t>Clay Pipe</t>
  </si>
  <si>
    <t>Lych Gates</t>
  </si>
  <si>
    <t>Tree Surveys</t>
  </si>
  <si>
    <t>Legal Fees - Estates</t>
  </si>
  <si>
    <t>Horsefield Green Capital Exp</t>
  </si>
  <si>
    <t>Horsefield Green - Petrol</t>
  </si>
  <si>
    <t>Partnership Maintenance no longer in effect</t>
  </si>
  <si>
    <t>Farmer performing maintenance in exchange for sheep grazing</t>
  </si>
  <si>
    <t>Website Maintenance</t>
  </si>
  <si>
    <t>Council Review</t>
  </si>
  <si>
    <t>Staff Salaries</t>
  </si>
  <si>
    <t>Business Plan</t>
  </si>
  <si>
    <t>HR Advice</t>
  </si>
  <si>
    <t>Queen's Hall</t>
  </si>
  <si>
    <t>Licenses</t>
  </si>
  <si>
    <t>503/9</t>
  </si>
  <si>
    <t>503/10</t>
  </si>
  <si>
    <t>Queen's Hall Chairs</t>
  </si>
  <si>
    <t>Event Security</t>
  </si>
  <si>
    <t>Cuckfield Village Hall</t>
  </si>
  <si>
    <t>Refuse Collection</t>
  </si>
  <si>
    <t>603/9</t>
  </si>
  <si>
    <t>603/10</t>
  </si>
  <si>
    <t>CCTV</t>
  </si>
  <si>
    <t>Queen's Hall Roof</t>
  </si>
  <si>
    <t>Previous</t>
  </si>
  <si>
    <t>Re-forecast</t>
  </si>
  <si>
    <t>Queen's Hall - Land Adjacent to Garden</t>
  </si>
  <si>
    <t>Footpath Maintenance (Twittens)</t>
  </si>
  <si>
    <t>R&amp;T</t>
  </si>
  <si>
    <t xml:space="preserve">Planning </t>
  </si>
  <si>
    <t>F&amp;GP</t>
  </si>
  <si>
    <t>E&amp;W</t>
  </si>
  <si>
    <t>QH</t>
  </si>
  <si>
    <t>CVH</t>
  </si>
  <si>
    <t>Excludes transactions with an invoice date prior to 01/04/21</t>
  </si>
  <si>
    <t xml:space="preserve">2022/2023 </t>
  </si>
  <si>
    <t xml:space="preserve">2021/2022 </t>
  </si>
  <si>
    <t>2021/22</t>
  </si>
  <si>
    <t>2022/23</t>
  </si>
  <si>
    <t>Rain or Shine</t>
  </si>
  <si>
    <t>Rates billed then refunded by MSDC</t>
  </si>
  <si>
    <t>Added to reserves</t>
  </si>
  <si>
    <t>High turnover of plots</t>
  </si>
  <si>
    <t>Water Bill at CR Allotment higher than forecast</t>
  </si>
  <si>
    <t>No longer provided</t>
  </si>
  <si>
    <t>CCLA Investments</t>
  </si>
  <si>
    <t>Installation costs for Christmas Street Lights paid</t>
  </si>
  <si>
    <t>S106 Funds for Nature Garden</t>
  </si>
  <si>
    <t>Upgrade to Nancy to improve data download capability, expenditure offset against under spend for Street Lighting Maintenance (701)</t>
  </si>
  <si>
    <t>Contribution to A&amp;S Speed Gun for Speed Watch Team, offset against underspend 701 above</t>
  </si>
  <si>
    <t>1/4 - 30/9 VAT recovery</t>
  </si>
  <si>
    <t>Switching to Onecom December 2021, £90/month ex VAT</t>
  </si>
  <si>
    <t>Assistant Clerk Cover, offset against 102 Insurance underspend</t>
  </si>
  <si>
    <t>Offset against VAT income</t>
  </si>
  <si>
    <t>MSDC Environmental Improvement Grant £1,500</t>
  </si>
  <si>
    <t>Increased due to higher fuel costs</t>
  </si>
  <si>
    <t>Repairs to Ride on Mower at Cemetery (twice)</t>
  </si>
  <si>
    <t>Relettering completed, offset against Cemetery Maintenance (300/6)</t>
  </si>
  <si>
    <t>Twitten Signs &amp; Posts, Repairs to Bus Shelter, Replacement Broad St Bin</t>
  </si>
  <si>
    <t>Use underspend to cover 302 Street Furniture overspend</t>
  </si>
  <si>
    <t>Ad Hoc Maintenance</t>
  </si>
  <si>
    <t>Repairs to Museum Noticeboard contribution from Museum</t>
  </si>
  <si>
    <t>Gas supplies to end September 2021, increased forecast to £4,500 due to increase in gas costs</t>
  </si>
  <si>
    <t>Electricity supplies to end August 2021</t>
  </si>
  <si>
    <t>Use Maintenance forecast to offset overspend</t>
  </si>
  <si>
    <t>Use £2,300 in Reserves</t>
  </si>
  <si>
    <t>Paid up to Sept 2021, increase 2022/23 forecast due to increased costs</t>
  </si>
  <si>
    <t>Paid to August 2021, increase 2022/23 forecast due to increased costs</t>
  </si>
  <si>
    <t xml:space="preserve">New boundary fence, general repairs, </t>
  </si>
  <si>
    <t>Architect plans for parking and new hall proposal</t>
  </si>
  <si>
    <t>£85,000 movement of funds, not expenditure</t>
  </si>
  <si>
    <t>Income received annually each January, reduced due to CCLA investment, also showing £85k transfer from CCLA funds</t>
  </si>
  <si>
    <t>Tony Fullwood, MSDC DPD Response, Reserves Transfer £812.40</t>
  </si>
  <si>
    <t>New Bowser required 2022-23, £523 estimate, Chipper to break down green waste, £3,000</t>
  </si>
  <si>
    <t>No YTD Spend, add to Reserves if unused</t>
  </si>
  <si>
    <t>Repairs to Roof, will try for grant to reduce costs.  Can be offset against Cemetery Maintenance (300/6), still considering renovation to Lychgates?</t>
  </si>
  <si>
    <t>Guestimate forecast increased maintenance to supplement WSCC</t>
  </si>
  <si>
    <t>Used Reserves, water standpipe installation</t>
  </si>
  <si>
    <t>Works by Golden Crown, taken from Reserves</t>
  </si>
  <si>
    <t>Forecast up to pre-Covid levels</t>
  </si>
  <si>
    <t>AFNG Works</t>
  </si>
  <si>
    <t>2021-22 Insurance premium paid, forecast reduced</t>
  </si>
  <si>
    <t>Internal &amp; External Audit Paid, underspend £350 reduced forecast</t>
  </si>
  <si>
    <t>Rain or Shine, 2 x Skatepark Events, Jubilee for 2022, Increased 2021 forecast for additional skate park event</t>
  </si>
  <si>
    <t>Community Governance, AC &amp; Councillor Training</t>
  </si>
  <si>
    <t>Reduced forecast to £500</t>
  </si>
  <si>
    <t>Removed forecast as no plans to complete</t>
  </si>
  <si>
    <t>Hobarts Pavement repairs and Pathways retainer paid.  Repairs to Gates (£1k?), hedge cutting £608 to be completed</t>
  </si>
  <si>
    <t>Reduced forecast as no expenditure ytd</t>
  </si>
  <si>
    <t>Reduced forecast</t>
  </si>
  <si>
    <t>Increased 2022 forecast for daffodil planting initiative</t>
  </si>
  <si>
    <t>Fire Warden training, Evac Chair and replacement smoke detectors, new dorguards required</t>
  </si>
  <si>
    <t>Increased forecast in line with current income</t>
  </si>
  <si>
    <t>Additional items requried re COVID measures, budget increased</t>
  </si>
  <si>
    <t>Increased to reflect higher cost per page and to allow for more news sharing.</t>
  </si>
  <si>
    <t>AC not hired until October creating underspend, annual payrise for 2021 still outstanding, reduce forecast £15k</t>
  </si>
  <si>
    <t>Reduce forecast by £500</t>
  </si>
  <si>
    <t>Increase in minimum wage</t>
  </si>
  <si>
    <t>Reduced forecast as low ytd expenditure, transfer to 504 Garden to cover replacement decking costs</t>
  </si>
  <si>
    <t>Electrical connections at rear of garden, estimate for External Toilet and new Decking</t>
  </si>
  <si>
    <t>Cuckfield Preschool &amp; Hampers (offset against 2020-1 grant income of £5,000 and Baptist Church donation of £500).</t>
  </si>
  <si>
    <t>PAT Test Machine Hire</t>
  </si>
  <si>
    <t>Tranfer £100 budget to 150 Office Equipment to offset overspend</t>
  </si>
  <si>
    <t>PAT Testing Machine, Live Streaming equipment &amp; TV Noticeboard, offset against 102 Insurance underspend, and transfer £100 from 103 Stationery/Print to offset overspend</t>
  </si>
  <si>
    <t>Lease for AFNG £2.5k, CVH Land transfer Legal Fees, Buttinghill to come 2022?</t>
  </si>
  <si>
    <t>Transfer £1k from this year's unused budget to Reserves for 2022-23</t>
  </si>
  <si>
    <t>6.5% increase</t>
  </si>
  <si>
    <t xml:space="preserve">Comparison between 01/04/21 and 20/12/21 inclusive.  Includes due and unpaid transactions.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</si>
</sst>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3" fillId="0" borderId="1" xfId="0" applyFont="1" applyBorder="1"/>
    <xf numFmtId="8" fontId="3" fillId="0" borderId="1" xfId="0" applyNumberFormat="1" applyFont="1" applyBorder="1"/>
    <xf numFmtId="0" fontId="3" fillId="0" borderId="0" xfId="0" applyFont="1" applyBorder="1"/>
    <xf numFmtId="8" fontId="3" fillId="0" borderId="0" xfId="0" applyNumberFormat="1" applyFont="1" applyBorder="1"/>
    <xf numFmtId="0" fontId="2" fillId="0" borderId="1" xfId="0" applyFont="1" applyBorder="1"/>
    <xf numFmtId="8" fontId="2" fillId="0" borderId="1" xfId="0" applyNumberFormat="1" applyFont="1" applyBorder="1"/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8" fontId="2" fillId="2" borderId="0" xfId="0" applyNumberFormat="1" applyFont="1" applyFill="1"/>
    <xf numFmtId="0" fontId="2" fillId="0" borderId="0" xfId="0" applyFont="1" applyFill="1"/>
    <xf numFmtId="8" fontId="2" fillId="0" borderId="0" xfId="0" applyNumberFormat="1" applyFont="1" applyFill="1"/>
    <xf numFmtId="8" fontId="3" fillId="0" borderId="1" xfId="0" applyNumberFormat="1" applyFont="1" applyFill="1" applyBorder="1"/>
    <xf numFmtId="8" fontId="3" fillId="0" borderId="0" xfId="0" applyNumberFormat="1" applyFont="1" applyFill="1" applyBorder="1"/>
    <xf numFmtId="164" fontId="0" fillId="0" borderId="0" xfId="0" applyNumberFormat="1"/>
    <xf numFmtId="164" fontId="1" fillId="0" borderId="1" xfId="0" applyNumberFormat="1" applyFont="1" applyBorder="1"/>
    <xf numFmtId="0" fontId="1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8" fontId="5" fillId="0" borderId="0" xfId="0" applyNumberFormat="1" applyFont="1"/>
    <xf numFmtId="8" fontId="6" fillId="0" borderId="1" xfId="0" applyNumberFormat="1" applyFont="1" applyBorder="1"/>
    <xf numFmtId="8" fontId="6" fillId="0" borderId="0" xfId="0" applyNumberFormat="1" applyFont="1" applyBorder="1"/>
    <xf numFmtId="8" fontId="5" fillId="0" borderId="1" xfId="0" applyNumberFormat="1" applyFont="1" applyBorder="1"/>
    <xf numFmtId="0" fontId="7" fillId="0" borderId="0" xfId="0" applyFont="1" applyAlignment="1">
      <alignment horizontal="right" vertical="center"/>
    </xf>
    <xf numFmtId="164" fontId="8" fillId="0" borderId="0" xfId="0" applyNumberFormat="1" applyFont="1"/>
    <xf numFmtId="164" fontId="7" fillId="0" borderId="1" xfId="0" applyNumberFormat="1" applyFont="1" applyBorder="1"/>
    <xf numFmtId="0" fontId="8" fillId="0" borderId="0" xfId="0" applyFont="1"/>
    <xf numFmtId="0" fontId="1" fillId="0" borderId="2" xfId="0" applyFont="1" applyBorder="1" applyAlignment="1">
      <alignment horizontal="right" vertical="center"/>
    </xf>
    <xf numFmtId="0" fontId="0" fillId="0" borderId="3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0" xfId="0" applyBorder="1"/>
    <xf numFmtId="0" fontId="0" fillId="0" borderId="6" xfId="0" applyBorder="1"/>
    <xf numFmtId="164" fontId="0" fillId="0" borderId="0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5" xfId="0" applyNumberFormat="1" applyFont="1" applyBorder="1"/>
    <xf numFmtId="0" fontId="0" fillId="0" borderId="0" xfId="0" applyFont="1"/>
    <xf numFmtId="6" fontId="0" fillId="0" borderId="0" xfId="0" applyNumberFormat="1" applyFont="1"/>
    <xf numFmtId="9" fontId="0" fillId="0" borderId="0" xfId="1" applyFont="1"/>
    <xf numFmtId="9" fontId="0" fillId="0" borderId="0" xfId="0" applyNumberFormat="1"/>
    <xf numFmtId="8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3" borderId="7" xfId="0" applyNumberFormat="1" applyFont="1" applyFill="1" applyBorder="1"/>
    <xf numFmtId="6" fontId="0" fillId="0" borderId="0" xfId="0" applyNumberFormat="1"/>
    <xf numFmtId="0" fontId="1" fillId="0" borderId="0" xfId="0" applyFont="1"/>
    <xf numFmtId="8" fontId="6" fillId="0" borderId="0" xfId="0" applyNumberFormat="1" applyFont="1"/>
    <xf numFmtId="8" fontId="5" fillId="0" borderId="11" xfId="0" applyNumberFormat="1" applyFont="1" applyBorder="1"/>
    <xf numFmtId="0" fontId="3" fillId="0" borderId="0" xfId="0" applyFont="1" applyAlignment="1">
      <alignment wrapText="1"/>
    </xf>
    <xf numFmtId="8" fontId="9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50863-A81E-4885-8D06-2346D580E5A3}">
  <sheetPr>
    <pageSetUpPr fitToPage="1"/>
  </sheetPr>
  <dimension ref="A1:P30"/>
  <sheetViews>
    <sheetView tabSelected="1" zoomScale="130" zoomScaleNormal="130" workbookViewId="0">
      <selection activeCell="J7" sqref="J7"/>
    </sheetView>
  </sheetViews>
  <sheetFormatPr defaultRowHeight="14.4" x14ac:dyDescent="0.3"/>
  <cols>
    <col min="1" max="1" width="22.33203125" customWidth="1"/>
    <col min="2" max="2" width="16.88671875" style="29" customWidth="1"/>
    <col min="3" max="5" width="16.88671875" customWidth="1"/>
    <col min="6" max="6" width="1.44140625" customWidth="1"/>
    <col min="7" max="7" width="16.88671875" customWidth="1"/>
    <col min="8" max="8" width="4.88671875" customWidth="1"/>
    <col min="9" max="9" width="10" bestFit="1" customWidth="1"/>
    <col min="11" max="11" width="10" bestFit="1" customWidth="1"/>
  </cols>
  <sheetData>
    <row r="1" spans="1:16" ht="15" thickBot="1" x14ac:dyDescent="0.35"/>
    <row r="2" spans="1:16" x14ac:dyDescent="0.3">
      <c r="B2" s="26" t="s">
        <v>219</v>
      </c>
      <c r="C2" s="10" t="s">
        <v>232</v>
      </c>
      <c r="D2" s="10" t="s">
        <v>220</v>
      </c>
      <c r="E2" s="10" t="s">
        <v>9</v>
      </c>
      <c r="F2" s="10"/>
      <c r="G2" s="30" t="s">
        <v>233</v>
      </c>
      <c r="H2" s="31"/>
      <c r="I2" s="32" t="s">
        <v>223</v>
      </c>
      <c r="J2" s="32" t="s">
        <v>224</v>
      </c>
      <c r="K2" s="32" t="s">
        <v>225</v>
      </c>
      <c r="L2" s="32" t="s">
        <v>226</v>
      </c>
      <c r="M2" s="32" t="s">
        <v>227</v>
      </c>
      <c r="N2" s="33" t="s">
        <v>228</v>
      </c>
      <c r="O2" s="19"/>
      <c r="P2" s="19"/>
    </row>
    <row r="3" spans="1:16" x14ac:dyDescent="0.3">
      <c r="B3" s="26" t="s">
        <v>11</v>
      </c>
      <c r="C3" s="10" t="s">
        <v>12</v>
      </c>
      <c r="D3" s="10"/>
      <c r="E3" s="10"/>
      <c r="F3" s="11"/>
      <c r="G3" s="34" t="s">
        <v>12</v>
      </c>
      <c r="H3" s="35"/>
      <c r="I3" s="35"/>
      <c r="J3" s="35"/>
      <c r="K3" s="35"/>
      <c r="L3" s="35"/>
      <c r="M3" s="35"/>
      <c r="N3" s="36"/>
    </row>
    <row r="4" spans="1:16" s="17" customFormat="1" x14ac:dyDescent="0.3">
      <c r="B4" s="27"/>
      <c r="G4" s="42"/>
      <c r="H4" s="37"/>
      <c r="I4" s="37"/>
      <c r="J4" s="37"/>
      <c r="K4" s="37"/>
      <c r="L4" s="37"/>
      <c r="M4" s="37"/>
      <c r="N4" s="38"/>
    </row>
    <row r="5" spans="1:16" s="17" customFormat="1" x14ac:dyDescent="0.3">
      <c r="A5" s="17" t="s">
        <v>18</v>
      </c>
      <c r="B5" s="27">
        <f>SUM('Queen''s Hall'!C18+CVH!C15+'E&amp;W'!C22+'Roads &amp; Traffic'!C15+Planning!C5+'F&amp;GP'!C23)</f>
        <v>387302.26</v>
      </c>
      <c r="C5" s="17">
        <f>SUM('Queen''s Hall'!D18+CVH!D15+'E&amp;W'!D22+'Roads &amp; Traffic'!D15+Planning!D5+'F&amp;GP'!D23)</f>
        <v>362300</v>
      </c>
      <c r="D5" s="17">
        <f>SUM('Queen''s Hall'!E18+CVH!E15+'E&amp;W'!E22+'Roads &amp; Traffic'!E15+Planning!E5+'F&amp;GP'!E23)</f>
        <v>363941.67000000004</v>
      </c>
      <c r="E5" s="17">
        <f>SUM('Queen''s Hall'!F18+CVH!F15+'E&amp;W'!F22+'Roads &amp; Traffic'!F15+Planning!F5+'F&amp;GP'!F23)</f>
        <v>350507.61359999998</v>
      </c>
      <c r="G5" s="42">
        <f>SUM('Queen''s Hall'!H18+CVH!H15+'E&amp;W'!H22+'Roads &amp; Traffic'!H15+Planning!H5+'F&amp;GP'!H23)</f>
        <v>412638.67</v>
      </c>
      <c r="H5" s="37"/>
      <c r="I5" s="37">
        <f>'Roads &amp; Traffic'!H15</f>
        <v>2000</v>
      </c>
      <c r="J5" s="37">
        <f>Planning!H5</f>
        <v>0</v>
      </c>
      <c r="K5" s="37">
        <f>'F&amp;GP'!H23</f>
        <v>263788.67</v>
      </c>
      <c r="L5" s="37">
        <f>'E&amp;W'!H22</f>
        <v>75350</v>
      </c>
      <c r="M5" s="37">
        <f>'Queen''s Hall'!H18</f>
        <v>45500</v>
      </c>
      <c r="N5" s="38">
        <f>CVH!H15</f>
        <v>26000</v>
      </c>
    </row>
    <row r="6" spans="1:16" s="17" customFormat="1" x14ac:dyDescent="0.3">
      <c r="B6" s="27"/>
      <c r="G6" s="42"/>
      <c r="H6" s="37"/>
      <c r="I6" s="37"/>
      <c r="J6" s="37"/>
      <c r="K6" s="37"/>
      <c r="L6" s="37"/>
      <c r="M6" s="37"/>
      <c r="N6" s="38"/>
    </row>
    <row r="7" spans="1:16" s="17" customFormat="1" x14ac:dyDescent="0.3">
      <c r="A7" s="17" t="s">
        <v>24</v>
      </c>
      <c r="B7" s="27">
        <f>SUM('Queen''s Hall'!C44+CVH!C38+'E&amp;W'!C82+Planning!C11+'Roads &amp; Traffic'!C25+'F&amp;GP'!C60)</f>
        <v>381105.86</v>
      </c>
      <c r="C7" s="17">
        <f>SUM('Queen''s Hall'!D44+CVH!D38+'E&amp;W'!D82+Planning!D11+'Roads &amp; Traffic'!D25+'F&amp;GP'!D60)</f>
        <v>383734.22</v>
      </c>
      <c r="D7" s="17">
        <f>SUM('Queen''s Hall'!E44+CVH!E38+'E&amp;W'!E82+Planning!E11+'Roads &amp; Traffic'!E25+'F&amp;GP'!E60)</f>
        <v>365536.55</v>
      </c>
      <c r="E7" s="17">
        <f>SUM('Queen''s Hall'!F44+CVH!F38+'E&amp;W'!F82+Planning!F11+'Roads &amp; Traffic'!F25+'F&amp;GP'!F60)</f>
        <v>242244.64799999999</v>
      </c>
      <c r="G7" s="42">
        <f>SUM('Queen''s Hall'!H44+CVH!H38+'E&amp;W'!H82+Planning!H11+'Roads &amp; Traffic'!H25+'F&amp;GP'!H60)</f>
        <v>411639.22</v>
      </c>
      <c r="H7" s="37"/>
      <c r="I7" s="37">
        <f>'Roads &amp; Traffic'!H25</f>
        <v>6950</v>
      </c>
      <c r="J7" s="37">
        <f>Planning!H11</f>
        <v>2500</v>
      </c>
      <c r="K7" s="37">
        <f>'F&amp;GP'!H60</f>
        <v>243299.22</v>
      </c>
      <c r="L7" s="37">
        <f>'E&amp;W'!H82</f>
        <v>62290</v>
      </c>
      <c r="M7" s="37">
        <f>'Queen''s Hall'!H44</f>
        <v>64950</v>
      </c>
      <c r="N7" s="38">
        <f>CVH!H38</f>
        <v>31650</v>
      </c>
    </row>
    <row r="8" spans="1:16" s="17" customFormat="1" x14ac:dyDescent="0.3">
      <c r="B8" s="27"/>
      <c r="G8" s="42"/>
      <c r="H8" s="37"/>
      <c r="I8" s="37"/>
      <c r="J8" s="37"/>
      <c r="K8" s="37"/>
      <c r="L8" s="37"/>
      <c r="M8" s="37"/>
      <c r="N8" s="38"/>
    </row>
    <row r="9" spans="1:16" s="17" customFormat="1" ht="15" thickBot="1" x14ac:dyDescent="0.35">
      <c r="A9" s="18" t="s">
        <v>183</v>
      </c>
      <c r="B9" s="28">
        <f>SUM(B5-B7)</f>
        <v>6196.4000000000233</v>
      </c>
      <c r="C9" s="18">
        <f t="shared" ref="C9:N9" si="0">SUM(C5-C7)</f>
        <v>-21434.219999999972</v>
      </c>
      <c r="D9" s="18">
        <f t="shared" si="0"/>
        <v>-1594.8799999999464</v>
      </c>
      <c r="E9" s="18">
        <f t="shared" si="0"/>
        <v>108262.9656</v>
      </c>
      <c r="F9" s="18"/>
      <c r="G9" s="49">
        <f t="shared" si="0"/>
        <v>999.45000000001164</v>
      </c>
      <c r="H9" s="39"/>
      <c r="I9" s="40">
        <f t="shared" si="0"/>
        <v>-4950</v>
      </c>
      <c r="J9" s="40">
        <f t="shared" si="0"/>
        <v>-2500</v>
      </c>
      <c r="K9" s="40">
        <f t="shared" si="0"/>
        <v>20489.449999999983</v>
      </c>
      <c r="L9" s="40">
        <f t="shared" si="0"/>
        <v>13060</v>
      </c>
      <c r="M9" s="40">
        <f t="shared" si="0"/>
        <v>-19450</v>
      </c>
      <c r="N9" s="41">
        <f t="shared" si="0"/>
        <v>-5650</v>
      </c>
    </row>
    <row r="10" spans="1:16" s="17" customFormat="1" x14ac:dyDescent="0.3">
      <c r="B10" s="27"/>
    </row>
    <row r="12" spans="1:16" x14ac:dyDescent="0.3">
      <c r="B12" s="43"/>
      <c r="G12" s="51"/>
      <c r="H12" s="51"/>
      <c r="I12" s="51"/>
      <c r="J12" s="51"/>
      <c r="K12" s="51"/>
    </row>
    <row r="13" spans="1:16" x14ac:dyDescent="0.3">
      <c r="G13" s="44"/>
      <c r="I13" s="50"/>
    </row>
    <row r="14" spans="1:16" x14ac:dyDescent="0.3">
      <c r="G14" s="43"/>
      <c r="I14" s="50"/>
    </row>
    <row r="15" spans="1:16" x14ac:dyDescent="0.3">
      <c r="E15" s="46"/>
      <c r="G15" s="44"/>
      <c r="I15" s="50"/>
    </row>
    <row r="16" spans="1:16" x14ac:dyDescent="0.3">
      <c r="E16" s="46"/>
      <c r="G16" s="44"/>
      <c r="I16" s="50"/>
    </row>
    <row r="17" spans="2:7" x14ac:dyDescent="0.3">
      <c r="E17" s="46"/>
      <c r="G17" s="44"/>
    </row>
    <row r="18" spans="2:7" x14ac:dyDescent="0.3">
      <c r="G18" s="43"/>
    </row>
    <row r="19" spans="2:7" x14ac:dyDescent="0.3">
      <c r="G19" s="44"/>
    </row>
    <row r="20" spans="2:7" x14ac:dyDescent="0.3">
      <c r="G20" s="44"/>
    </row>
    <row r="21" spans="2:7" x14ac:dyDescent="0.3">
      <c r="B21" s="43"/>
      <c r="G21" s="45"/>
    </row>
    <row r="22" spans="2:7" x14ac:dyDescent="0.3">
      <c r="B22" s="43"/>
    </row>
    <row r="23" spans="2:7" x14ac:dyDescent="0.3">
      <c r="B23" s="43"/>
    </row>
    <row r="24" spans="2:7" x14ac:dyDescent="0.3">
      <c r="B24" s="43"/>
    </row>
    <row r="25" spans="2:7" x14ac:dyDescent="0.3">
      <c r="B25" s="43"/>
    </row>
    <row r="26" spans="2:7" x14ac:dyDescent="0.3">
      <c r="B26" s="43"/>
    </row>
    <row r="27" spans="2:7" x14ac:dyDescent="0.3">
      <c r="B27" s="43"/>
    </row>
    <row r="28" spans="2:7" x14ac:dyDescent="0.3">
      <c r="B28" s="43"/>
    </row>
    <row r="29" spans="2:7" x14ac:dyDescent="0.3">
      <c r="B29" s="43"/>
    </row>
    <row r="30" spans="2:7" x14ac:dyDescent="0.3">
      <c r="B30" s="43"/>
    </row>
  </sheetData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DD4A7-88AF-404A-BBDA-CF16AFE0BACE}">
  <dimension ref="A2:I25"/>
  <sheetViews>
    <sheetView zoomScale="120" zoomScaleNormal="120" workbookViewId="0">
      <selection activeCell="B2" sqref="B2"/>
    </sheetView>
  </sheetViews>
  <sheetFormatPr defaultColWidth="25.44140625" defaultRowHeight="11.4" x14ac:dyDescent="0.2"/>
  <cols>
    <col min="1" max="1" width="25.5546875" style="1" bestFit="1" customWidth="1"/>
    <col min="2" max="2" width="25.44140625" style="1"/>
    <col min="3" max="3" width="11" style="20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x14ac:dyDescent="0.2">
      <c r="B2" s="1" t="s">
        <v>302</v>
      </c>
    </row>
    <row r="3" spans="1:9" x14ac:dyDescent="0.2">
      <c r="B3" s="1" t="s">
        <v>229</v>
      </c>
    </row>
    <row r="5" spans="1:9" ht="12" x14ac:dyDescent="0.25">
      <c r="C5" s="21" t="s">
        <v>7</v>
      </c>
      <c r="D5" s="2" t="s">
        <v>231</v>
      </c>
      <c r="E5" s="2" t="s">
        <v>8</v>
      </c>
      <c r="F5" s="2" t="s">
        <v>9</v>
      </c>
      <c r="G5" s="2" t="s">
        <v>10</v>
      </c>
      <c r="H5" s="2" t="s">
        <v>230</v>
      </c>
      <c r="I5" s="2" t="s">
        <v>184</v>
      </c>
    </row>
    <row r="6" spans="1:9" ht="12" x14ac:dyDescent="0.25">
      <c r="C6" s="21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1</v>
      </c>
    </row>
    <row r="8" spans="1:9" x14ac:dyDescent="0.2">
      <c r="A8" s="1" t="s">
        <v>2</v>
      </c>
    </row>
    <row r="9" spans="1:9" x14ac:dyDescent="0.2">
      <c r="A9" s="1">
        <v>7000</v>
      </c>
      <c r="B9" s="1" t="s">
        <v>13</v>
      </c>
      <c r="C9" s="22">
        <v>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  <c r="I9" s="1" t="s">
        <v>187</v>
      </c>
    </row>
    <row r="10" spans="1:9" x14ac:dyDescent="0.2">
      <c r="A10" s="1">
        <v>7001</v>
      </c>
      <c r="B10" s="1" t="s">
        <v>14</v>
      </c>
      <c r="C10" s="22">
        <v>555.84</v>
      </c>
      <c r="D10" s="3">
        <v>2000</v>
      </c>
      <c r="E10" s="3">
        <v>2000</v>
      </c>
      <c r="F10" s="3">
        <v>1415.86</v>
      </c>
      <c r="G10" s="3">
        <f>SUM(F10-E10)</f>
        <v>-584.1400000000001</v>
      </c>
      <c r="H10" s="3">
        <v>2000</v>
      </c>
      <c r="I10" s="1" t="s">
        <v>185</v>
      </c>
    </row>
    <row r="11" spans="1:9" x14ac:dyDescent="0.2">
      <c r="A11" s="1">
        <v>7002</v>
      </c>
      <c r="B11" s="1" t="s">
        <v>15</v>
      </c>
      <c r="C11" s="22">
        <v>0</v>
      </c>
      <c r="D11" s="3">
        <v>0</v>
      </c>
      <c r="E11" s="3">
        <v>0</v>
      </c>
      <c r="F11" s="3">
        <v>0</v>
      </c>
      <c r="G11" s="3">
        <f t="shared" ref="G11:G14" si="0">SUM(F11-E11)</f>
        <v>0</v>
      </c>
      <c r="H11" s="3">
        <v>0</v>
      </c>
    </row>
    <row r="12" spans="1:9" x14ac:dyDescent="0.2">
      <c r="A12" s="1">
        <v>7003</v>
      </c>
      <c r="B12" s="1" t="s">
        <v>16</v>
      </c>
      <c r="C12" s="22">
        <v>0</v>
      </c>
      <c r="D12" s="3">
        <v>0</v>
      </c>
      <c r="E12" s="3">
        <v>0</v>
      </c>
      <c r="F12" s="3">
        <v>0</v>
      </c>
      <c r="G12" s="3">
        <f t="shared" si="0"/>
        <v>0</v>
      </c>
      <c r="H12" s="3">
        <v>0</v>
      </c>
    </row>
    <row r="13" spans="1:9" x14ac:dyDescent="0.2">
      <c r="A13" s="1">
        <v>7005</v>
      </c>
      <c r="B13" s="1" t="s">
        <v>17</v>
      </c>
      <c r="C13" s="22">
        <v>0</v>
      </c>
      <c r="D13" s="3">
        <v>0</v>
      </c>
      <c r="E13" s="3">
        <v>0</v>
      </c>
      <c r="F13" s="3">
        <v>0</v>
      </c>
      <c r="G13" s="3">
        <f t="shared" ref="G13" si="1">SUM(F13-E13)</f>
        <v>0</v>
      </c>
      <c r="H13" s="3">
        <v>0</v>
      </c>
    </row>
    <row r="14" spans="1:9" x14ac:dyDescent="0.2">
      <c r="A14" s="1">
        <v>7010</v>
      </c>
      <c r="B14" s="1" t="s">
        <v>20</v>
      </c>
      <c r="C14" s="22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ht="12" x14ac:dyDescent="0.25">
      <c r="A15" s="4" t="s">
        <v>18</v>
      </c>
      <c r="B15" s="4"/>
      <c r="C15" s="23">
        <f t="shared" ref="C15:H15" si="2">SUM(C9:C14)</f>
        <v>555.84</v>
      </c>
      <c r="D15" s="5">
        <f t="shared" si="2"/>
        <v>2000</v>
      </c>
      <c r="E15" s="5">
        <f t="shared" si="2"/>
        <v>2000</v>
      </c>
      <c r="F15" s="5">
        <f t="shared" si="2"/>
        <v>1415.86</v>
      </c>
      <c r="G15" s="5">
        <f t="shared" si="2"/>
        <v>-584.1400000000001</v>
      </c>
      <c r="H15" s="5">
        <f t="shared" si="2"/>
        <v>2000</v>
      </c>
      <c r="I15" s="3"/>
    </row>
    <row r="16" spans="1:9" x14ac:dyDescent="0.2">
      <c r="C16" s="22"/>
      <c r="D16" s="3"/>
      <c r="E16" s="3"/>
      <c r="F16" s="3"/>
      <c r="G16" s="3"/>
      <c r="H16" s="3"/>
      <c r="I16" s="3"/>
    </row>
    <row r="17" spans="1:9" x14ac:dyDescent="0.2">
      <c r="A17" s="1" t="s">
        <v>3</v>
      </c>
    </row>
    <row r="18" spans="1:9" x14ac:dyDescent="0.2">
      <c r="A18" s="1">
        <v>701</v>
      </c>
      <c r="B18" s="1" t="s">
        <v>19</v>
      </c>
      <c r="C18" s="22">
        <v>3934.71</v>
      </c>
      <c r="D18" s="3">
        <v>4500</v>
      </c>
      <c r="E18" s="3">
        <v>3996</v>
      </c>
      <c r="F18" s="3">
        <v>3999.84</v>
      </c>
      <c r="G18" s="3">
        <f>SUM(E18-F18)</f>
        <v>-3.8400000000001455</v>
      </c>
      <c r="H18" s="3">
        <v>4250</v>
      </c>
    </row>
    <row r="19" spans="1:9" x14ac:dyDescent="0.2">
      <c r="A19" s="1">
        <v>702</v>
      </c>
      <c r="B19" s="1" t="s">
        <v>14</v>
      </c>
      <c r="C19" s="22">
        <v>800</v>
      </c>
      <c r="D19" s="3">
        <v>1500</v>
      </c>
      <c r="E19" s="3">
        <v>2000</v>
      </c>
      <c r="F19" s="3">
        <v>1200</v>
      </c>
      <c r="G19" s="3">
        <f t="shared" ref="G19:G24" si="3">SUM(E19-F19)</f>
        <v>800</v>
      </c>
      <c r="H19" s="3">
        <v>1500</v>
      </c>
    </row>
    <row r="20" spans="1:9" x14ac:dyDescent="0.2">
      <c r="A20" s="1">
        <v>703</v>
      </c>
      <c r="B20" s="1" t="s">
        <v>20</v>
      </c>
      <c r="C20" s="22">
        <v>4630.07</v>
      </c>
      <c r="D20" s="3">
        <v>3000</v>
      </c>
      <c r="E20" s="3">
        <v>3000</v>
      </c>
      <c r="F20" s="3">
        <v>0</v>
      </c>
      <c r="G20" s="3">
        <f t="shared" si="3"/>
        <v>3000</v>
      </c>
      <c r="H20" s="3">
        <v>1000</v>
      </c>
      <c r="I20" s="1" t="s">
        <v>269</v>
      </c>
    </row>
    <row r="21" spans="1:9" x14ac:dyDescent="0.2">
      <c r="A21" s="1">
        <v>704</v>
      </c>
      <c r="B21" s="1" t="s">
        <v>21</v>
      </c>
      <c r="C21" s="22">
        <v>0</v>
      </c>
      <c r="D21" s="3">
        <v>0</v>
      </c>
      <c r="E21" s="3">
        <v>0</v>
      </c>
      <c r="F21" s="3">
        <v>0</v>
      </c>
      <c r="G21" s="3">
        <f t="shared" si="3"/>
        <v>0</v>
      </c>
      <c r="H21" s="3">
        <v>0</v>
      </c>
    </row>
    <row r="22" spans="1:9" ht="22.8" x14ac:dyDescent="0.2">
      <c r="A22" s="1">
        <v>705</v>
      </c>
      <c r="B22" s="1" t="s">
        <v>22</v>
      </c>
      <c r="C22" s="22">
        <v>2905.66</v>
      </c>
      <c r="D22" s="3">
        <v>0</v>
      </c>
      <c r="E22" s="3">
        <v>405</v>
      </c>
      <c r="F22" s="3">
        <v>405</v>
      </c>
      <c r="G22" s="3">
        <f t="shared" si="3"/>
        <v>0</v>
      </c>
      <c r="H22" s="3">
        <v>0</v>
      </c>
      <c r="I22" s="48" t="s">
        <v>243</v>
      </c>
    </row>
    <row r="23" spans="1:9" x14ac:dyDescent="0.2">
      <c r="A23" s="1">
        <v>706</v>
      </c>
      <c r="B23" s="1" t="s">
        <v>17</v>
      </c>
      <c r="C23" s="22">
        <v>168</v>
      </c>
      <c r="D23" s="3">
        <v>150</v>
      </c>
      <c r="E23" s="3">
        <v>150</v>
      </c>
      <c r="F23" s="3">
        <v>0</v>
      </c>
      <c r="G23" s="3">
        <f t="shared" si="3"/>
        <v>150</v>
      </c>
      <c r="H23" s="3">
        <v>150</v>
      </c>
    </row>
    <row r="24" spans="1:9" x14ac:dyDescent="0.2">
      <c r="A24" s="1">
        <v>710</v>
      </c>
      <c r="B24" s="1" t="s">
        <v>23</v>
      </c>
      <c r="C24" s="22">
        <v>0</v>
      </c>
      <c r="D24" s="3">
        <v>50</v>
      </c>
      <c r="E24" s="3">
        <v>149</v>
      </c>
      <c r="F24" s="3">
        <v>148.83000000000001</v>
      </c>
      <c r="G24" s="3">
        <f t="shared" si="3"/>
        <v>0.16999999999998749</v>
      </c>
      <c r="H24" s="3">
        <v>50</v>
      </c>
      <c r="I24" s="1" t="s">
        <v>244</v>
      </c>
    </row>
    <row r="25" spans="1:9" ht="12" x14ac:dyDescent="0.25">
      <c r="A25" s="4" t="s">
        <v>24</v>
      </c>
      <c r="B25" s="4"/>
      <c r="C25" s="23">
        <f t="shared" ref="C25:H25" si="4">SUM(C18:C24)</f>
        <v>12438.439999999999</v>
      </c>
      <c r="D25" s="5">
        <f t="shared" si="4"/>
        <v>9200</v>
      </c>
      <c r="E25" s="5">
        <f t="shared" si="4"/>
        <v>9700</v>
      </c>
      <c r="F25" s="5">
        <f t="shared" si="4"/>
        <v>5753.67</v>
      </c>
      <c r="G25" s="5">
        <f t="shared" si="4"/>
        <v>3946.33</v>
      </c>
      <c r="H25" s="5">
        <f t="shared" si="4"/>
        <v>6950</v>
      </c>
      <c r="I25" s="3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FB0ED-EFD6-4241-BD3D-DE8895FD39C8}">
  <dimension ref="A1:I11"/>
  <sheetViews>
    <sheetView zoomScale="140" zoomScaleNormal="140" workbookViewId="0">
      <selection activeCell="B33" sqref="B33"/>
    </sheetView>
  </sheetViews>
  <sheetFormatPr defaultColWidth="8.88671875" defaultRowHeight="11.4" x14ac:dyDescent="0.2"/>
  <cols>
    <col min="1" max="1" width="17.6640625" style="1" bestFit="1" customWidth="1"/>
    <col min="2" max="2" width="28.33203125" style="1" bestFit="1" customWidth="1"/>
    <col min="3" max="3" width="9.44140625" style="20" bestFit="1" customWidth="1"/>
    <col min="4" max="4" width="10.33203125" style="1" bestFit="1" customWidth="1"/>
    <col min="5" max="7" width="9.88671875" style="1" bestFit="1" customWidth="1"/>
    <col min="8" max="8" width="10.33203125" style="1" bestFit="1" customWidth="1"/>
    <col min="9" max="9" width="11.5546875" style="1" bestFit="1" customWidth="1"/>
    <col min="10" max="16384" width="8.88671875" style="1"/>
  </cols>
  <sheetData>
    <row r="1" spans="1:9" ht="12" x14ac:dyDescent="0.25">
      <c r="A1" s="1" t="s">
        <v>4</v>
      </c>
      <c r="C1" s="21" t="s">
        <v>7</v>
      </c>
      <c r="D1" s="2" t="s">
        <v>231</v>
      </c>
      <c r="E1" s="2" t="s">
        <v>8</v>
      </c>
      <c r="F1" s="2" t="s">
        <v>9</v>
      </c>
      <c r="G1" s="2" t="s">
        <v>10</v>
      </c>
      <c r="H1" s="2" t="s">
        <v>230</v>
      </c>
      <c r="I1" s="2" t="s">
        <v>184</v>
      </c>
    </row>
    <row r="2" spans="1:9" ht="12" x14ac:dyDescent="0.25">
      <c r="C2" s="21" t="s">
        <v>11</v>
      </c>
      <c r="D2" s="2" t="s">
        <v>12</v>
      </c>
      <c r="E2" s="2"/>
      <c r="F2" s="2"/>
      <c r="G2" s="2"/>
      <c r="H2" s="2" t="s">
        <v>12</v>
      </c>
      <c r="I2" s="2"/>
    </row>
    <row r="3" spans="1:9" ht="12" x14ac:dyDescent="0.25">
      <c r="A3" s="1" t="s">
        <v>2</v>
      </c>
      <c r="C3" s="21"/>
      <c r="D3" s="2"/>
      <c r="E3" s="2"/>
      <c r="F3" s="2"/>
      <c r="G3" s="2"/>
      <c r="H3" s="2"/>
      <c r="I3" s="2"/>
    </row>
    <row r="4" spans="1:9" ht="12" x14ac:dyDescent="0.2">
      <c r="A4" s="1">
        <v>9000</v>
      </c>
      <c r="B4" s="1" t="s">
        <v>13</v>
      </c>
      <c r="C4" s="22">
        <v>5000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1" t="s">
        <v>187</v>
      </c>
    </row>
    <row r="5" spans="1:9" ht="12" x14ac:dyDescent="0.2">
      <c r="A5" s="8" t="s">
        <v>18</v>
      </c>
      <c r="B5" s="8"/>
      <c r="C5" s="25">
        <v>5000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3"/>
    </row>
    <row r="6" spans="1:9" ht="12" x14ac:dyDescent="0.2">
      <c r="C6" s="22"/>
      <c r="D6" s="3"/>
      <c r="E6" s="3"/>
      <c r="F6" s="3"/>
      <c r="G6" s="3"/>
      <c r="H6" s="3"/>
      <c r="I6" s="3"/>
    </row>
    <row r="7" spans="1:9" ht="12" x14ac:dyDescent="0.2">
      <c r="A7" s="1" t="s">
        <v>3</v>
      </c>
    </row>
    <row r="8" spans="1:9" ht="12" x14ac:dyDescent="0.2">
      <c r="A8" s="1">
        <v>900</v>
      </c>
      <c r="B8" s="1" t="s">
        <v>25</v>
      </c>
    </row>
    <row r="9" spans="1:9" ht="12" x14ac:dyDescent="0.2">
      <c r="A9" s="1" t="s">
        <v>26</v>
      </c>
      <c r="B9" s="1" t="s">
        <v>27</v>
      </c>
      <c r="C9" s="22">
        <v>1987.9</v>
      </c>
      <c r="D9" s="3">
        <v>2500</v>
      </c>
      <c r="E9" s="3">
        <v>2500</v>
      </c>
      <c r="F9" s="3">
        <v>3312.4</v>
      </c>
      <c r="G9" s="3">
        <f>SUM(E9-F9)</f>
        <v>-812.40000000000009</v>
      </c>
      <c r="H9" s="3">
        <v>2500</v>
      </c>
      <c r="I9" s="1" t="s">
        <v>267</v>
      </c>
    </row>
    <row r="10" spans="1:9" ht="12" x14ac:dyDescent="0.2">
      <c r="A10" s="1">
        <v>900</v>
      </c>
      <c r="B10" s="1" t="s">
        <v>28</v>
      </c>
      <c r="C10" s="53">
        <f>SUM(C9)</f>
        <v>1987.9</v>
      </c>
      <c r="D10" s="3">
        <f>SUM(D9)</f>
        <v>2500</v>
      </c>
      <c r="E10" s="3">
        <f t="shared" ref="E10:H10" si="0">SUM(E9)</f>
        <v>2500</v>
      </c>
      <c r="F10" s="3">
        <f t="shared" si="0"/>
        <v>3312.4</v>
      </c>
      <c r="G10" s="3">
        <f t="shared" si="0"/>
        <v>-812.40000000000009</v>
      </c>
      <c r="H10" s="3">
        <f t="shared" si="0"/>
        <v>2500</v>
      </c>
    </row>
    <row r="11" spans="1:9" ht="12" x14ac:dyDescent="0.25">
      <c r="A11" s="4" t="s">
        <v>24</v>
      </c>
      <c r="B11" s="4"/>
      <c r="C11" s="52">
        <f>SUM(C10)</f>
        <v>1987.9</v>
      </c>
      <c r="D11" s="5">
        <f>SUM(D10)</f>
        <v>2500</v>
      </c>
      <c r="E11" s="5">
        <f t="shared" ref="E11:H11" si="1">SUM(E10)</f>
        <v>2500</v>
      </c>
      <c r="F11" s="5">
        <f t="shared" si="1"/>
        <v>3312.4</v>
      </c>
      <c r="G11" s="5">
        <f t="shared" si="1"/>
        <v>-812.40000000000009</v>
      </c>
      <c r="H11" s="5">
        <f t="shared" si="1"/>
        <v>2500</v>
      </c>
      <c r="I11" s="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D5000-AB95-4A98-A782-3B0A09BBE0B2}">
  <dimension ref="A1:I60"/>
  <sheetViews>
    <sheetView zoomScale="120" zoomScaleNormal="120" workbookViewId="0">
      <pane ySplit="6" topLeftCell="A7" activePane="bottomLeft" state="frozen"/>
      <selection pane="bottomLeft" activeCell="B2" sqref="B2"/>
    </sheetView>
  </sheetViews>
  <sheetFormatPr defaultColWidth="8.88671875" defaultRowHeight="11.4" x14ac:dyDescent="0.2"/>
  <cols>
    <col min="1" max="1" width="9.33203125" style="1" customWidth="1"/>
    <col min="2" max="2" width="26.6640625" style="1" customWidth="1"/>
    <col min="3" max="3" width="13" style="20" customWidth="1"/>
    <col min="4" max="4" width="12.109375" style="1" bestFit="1" customWidth="1"/>
    <col min="5" max="6" width="11" style="1" bestFit="1" customWidth="1"/>
    <col min="7" max="7" width="11.109375" style="1" bestFit="1" customWidth="1"/>
    <col min="8" max="8" width="12.109375" style="1" bestFit="1" customWidth="1"/>
    <col min="9" max="9" width="60" style="48" bestFit="1" customWidth="1"/>
    <col min="10" max="11" width="9.6640625" style="1" bestFit="1" customWidth="1"/>
    <col min="12" max="16384" width="8.88671875" style="1"/>
  </cols>
  <sheetData>
    <row r="1" spans="1:9" x14ac:dyDescent="0.2">
      <c r="A1" s="1" t="s">
        <v>0</v>
      </c>
    </row>
    <row r="2" spans="1:9" x14ac:dyDescent="0.2">
      <c r="B2" s="1" t="s">
        <v>302</v>
      </c>
    </row>
    <row r="3" spans="1:9" x14ac:dyDescent="0.2">
      <c r="B3" s="1" t="s">
        <v>229</v>
      </c>
    </row>
    <row r="5" spans="1:9" ht="12" x14ac:dyDescent="0.25">
      <c r="C5" s="21" t="s">
        <v>7</v>
      </c>
      <c r="D5" s="2" t="s">
        <v>231</v>
      </c>
      <c r="E5" s="2" t="s">
        <v>8</v>
      </c>
      <c r="F5" s="2" t="s">
        <v>9</v>
      </c>
      <c r="G5" s="2" t="s">
        <v>10</v>
      </c>
      <c r="H5" s="2" t="s">
        <v>230</v>
      </c>
      <c r="I5" s="54" t="s">
        <v>184</v>
      </c>
    </row>
    <row r="6" spans="1:9" ht="12" x14ac:dyDescent="0.25">
      <c r="C6" s="21" t="s">
        <v>11</v>
      </c>
      <c r="D6" s="2" t="s">
        <v>12</v>
      </c>
      <c r="E6" s="2"/>
      <c r="F6" s="2"/>
      <c r="G6" s="2"/>
      <c r="H6" s="2" t="s">
        <v>12</v>
      </c>
      <c r="I6" s="54"/>
    </row>
    <row r="7" spans="1:9" ht="12" x14ac:dyDescent="0.25">
      <c r="A7" s="2" t="s">
        <v>5</v>
      </c>
    </row>
    <row r="9" spans="1:9" x14ac:dyDescent="0.2">
      <c r="A9" s="1" t="s">
        <v>2</v>
      </c>
    </row>
    <row r="10" spans="1:9" x14ac:dyDescent="0.2">
      <c r="A10" s="1">
        <v>1000</v>
      </c>
      <c r="B10" s="1" t="s">
        <v>13</v>
      </c>
      <c r="C10" s="22">
        <v>227067</v>
      </c>
      <c r="D10" s="3">
        <v>234000</v>
      </c>
      <c r="E10" s="3">
        <v>234000</v>
      </c>
      <c r="F10" s="3">
        <v>234000</v>
      </c>
      <c r="G10" s="3">
        <f>SUM(F10-E10)</f>
        <v>0</v>
      </c>
      <c r="H10" s="3">
        <v>249210</v>
      </c>
      <c r="I10" s="48" t="s">
        <v>301</v>
      </c>
    </row>
    <row r="11" spans="1:9" ht="22.8" x14ac:dyDescent="0.2">
      <c r="A11" s="1">
        <v>1001</v>
      </c>
      <c r="B11" s="1" t="s">
        <v>29</v>
      </c>
      <c r="C11" s="22">
        <v>1018.85</v>
      </c>
      <c r="D11" s="3">
        <v>1500</v>
      </c>
      <c r="E11" s="3">
        <v>800</v>
      </c>
      <c r="F11" s="3">
        <v>0</v>
      </c>
      <c r="G11" s="3">
        <f t="shared" ref="G11:G22" si="0">SUM(F11-E11)</f>
        <v>-800</v>
      </c>
      <c r="H11" s="3">
        <v>750</v>
      </c>
      <c r="I11" s="48" t="s">
        <v>266</v>
      </c>
    </row>
    <row r="12" spans="1:9" x14ac:dyDescent="0.2">
      <c r="A12" s="1">
        <v>1003</v>
      </c>
      <c r="B12" s="1" t="s">
        <v>30</v>
      </c>
      <c r="C12" s="22">
        <v>33842.910000000003</v>
      </c>
      <c r="D12" s="3">
        <v>12000</v>
      </c>
      <c r="E12" s="3">
        <v>12000</v>
      </c>
      <c r="F12" s="3">
        <v>7843.97</v>
      </c>
      <c r="G12" s="3">
        <f t="shared" si="0"/>
        <v>-4156.03</v>
      </c>
      <c r="H12" s="3">
        <v>12787</v>
      </c>
      <c r="I12" s="48" t="s">
        <v>245</v>
      </c>
    </row>
    <row r="13" spans="1:9" x14ac:dyDescent="0.2">
      <c r="A13" s="1">
        <v>1005</v>
      </c>
      <c r="B13" s="1" t="s">
        <v>31</v>
      </c>
      <c r="C13" s="22">
        <v>0</v>
      </c>
      <c r="D13" s="3">
        <v>1000</v>
      </c>
      <c r="E13" s="3">
        <v>1000</v>
      </c>
      <c r="F13" s="3">
        <v>195.33</v>
      </c>
      <c r="G13" s="3">
        <f t="shared" si="0"/>
        <v>-804.67</v>
      </c>
      <c r="H13" s="3">
        <v>1000</v>
      </c>
      <c r="I13" s="48" t="s">
        <v>234</v>
      </c>
    </row>
    <row r="14" spans="1:9" x14ac:dyDescent="0.2">
      <c r="A14" s="1">
        <v>1006</v>
      </c>
      <c r="B14" s="1" t="s">
        <v>32</v>
      </c>
      <c r="C14" s="22">
        <v>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0</v>
      </c>
    </row>
    <row r="15" spans="1:9" x14ac:dyDescent="0.2">
      <c r="A15" s="1">
        <v>1007</v>
      </c>
      <c r="B15" s="1" t="s">
        <v>33</v>
      </c>
      <c r="C15" s="22">
        <v>0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x14ac:dyDescent="0.2">
      <c r="A16" s="1">
        <v>1009</v>
      </c>
      <c r="B16" s="1" t="s">
        <v>34</v>
      </c>
      <c r="C16" s="22">
        <v>0</v>
      </c>
      <c r="D16" s="3">
        <v>0</v>
      </c>
      <c r="E16" s="3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1010</v>
      </c>
      <c r="B17" s="1" t="s">
        <v>35</v>
      </c>
      <c r="C17" s="22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1013</v>
      </c>
      <c r="B18" s="1" t="s">
        <v>36</v>
      </c>
      <c r="C18" s="22">
        <v>0</v>
      </c>
      <c r="D18" s="3">
        <v>300</v>
      </c>
      <c r="E18" s="3">
        <v>0</v>
      </c>
      <c r="F18" s="3">
        <v>0</v>
      </c>
      <c r="G18" s="3">
        <f t="shared" si="0"/>
        <v>0</v>
      </c>
      <c r="H18" s="3">
        <v>0</v>
      </c>
    </row>
    <row r="19" spans="1:9" x14ac:dyDescent="0.2">
      <c r="A19" s="1">
        <v>1014</v>
      </c>
      <c r="B19" s="1" t="s">
        <v>164</v>
      </c>
      <c r="C19" s="22">
        <v>5000</v>
      </c>
      <c r="D19" s="3">
        <v>0</v>
      </c>
      <c r="E19" s="3">
        <v>0</v>
      </c>
      <c r="F19" s="3">
        <v>500</v>
      </c>
      <c r="G19" s="3">
        <f t="shared" ref="G19:G21" si="1">SUM(F19-E19)</f>
        <v>500</v>
      </c>
      <c r="H19" s="3">
        <v>0</v>
      </c>
    </row>
    <row r="20" spans="1:9" x14ac:dyDescent="0.2">
      <c r="A20" s="1">
        <v>1015</v>
      </c>
      <c r="B20" s="1" t="s">
        <v>37</v>
      </c>
      <c r="C20" s="22">
        <v>0</v>
      </c>
      <c r="D20" s="3">
        <v>0</v>
      </c>
      <c r="E20" s="3">
        <v>500</v>
      </c>
      <c r="F20" s="3">
        <v>83.33</v>
      </c>
      <c r="G20" s="3">
        <f t="shared" si="1"/>
        <v>-416.67</v>
      </c>
      <c r="H20" s="3">
        <v>0</v>
      </c>
    </row>
    <row r="21" spans="1:9" x14ac:dyDescent="0.2">
      <c r="A21" s="1">
        <v>1016</v>
      </c>
      <c r="B21" s="1" t="s">
        <v>296</v>
      </c>
      <c r="C21" s="22">
        <v>0</v>
      </c>
      <c r="D21" s="3">
        <v>0</v>
      </c>
      <c r="E21" s="3">
        <v>41.67</v>
      </c>
      <c r="F21" s="3">
        <v>41.67</v>
      </c>
      <c r="G21" s="3">
        <f t="shared" si="1"/>
        <v>0</v>
      </c>
      <c r="H21" s="3">
        <v>41.67</v>
      </c>
    </row>
    <row r="22" spans="1:9" x14ac:dyDescent="0.2">
      <c r="A22" s="1">
        <v>1020</v>
      </c>
      <c r="B22" s="1" t="s">
        <v>38</v>
      </c>
      <c r="C22" s="22">
        <v>130</v>
      </c>
      <c r="D22" s="3">
        <v>0</v>
      </c>
      <c r="E22" s="3">
        <v>0</v>
      </c>
      <c r="F22" s="3">
        <v>0</v>
      </c>
      <c r="G22" s="3">
        <f t="shared" si="0"/>
        <v>0</v>
      </c>
      <c r="H22" s="3">
        <v>0</v>
      </c>
    </row>
    <row r="23" spans="1:9" ht="12" x14ac:dyDescent="0.25">
      <c r="A23" s="4" t="s">
        <v>18</v>
      </c>
      <c r="B23" s="4"/>
      <c r="C23" s="23">
        <f>SUM(C10:C22)</f>
        <v>267058.76</v>
      </c>
      <c r="D23" s="5">
        <f t="shared" ref="D23:H23" si="2">SUM(D10:D22)</f>
        <v>248800</v>
      </c>
      <c r="E23" s="5">
        <f t="shared" si="2"/>
        <v>248341.67</v>
      </c>
      <c r="F23" s="5">
        <f t="shared" si="2"/>
        <v>242664.3</v>
      </c>
      <c r="G23" s="5">
        <f t="shared" si="2"/>
        <v>-5677.37</v>
      </c>
      <c r="H23" s="5">
        <f t="shared" si="2"/>
        <v>263788.67</v>
      </c>
    </row>
    <row r="24" spans="1:9" x14ac:dyDescent="0.2">
      <c r="B24" s="3"/>
      <c r="C24" s="22"/>
      <c r="D24" s="3"/>
      <c r="E24" s="3"/>
      <c r="F24" s="3"/>
      <c r="G24" s="3"/>
      <c r="H24" s="3"/>
    </row>
    <row r="25" spans="1:9" x14ac:dyDescent="0.2">
      <c r="A25" s="1" t="s">
        <v>3</v>
      </c>
    </row>
    <row r="26" spans="1:9" x14ac:dyDescent="0.2">
      <c r="A26" s="1">
        <v>102</v>
      </c>
      <c r="B26" s="1" t="s">
        <v>38</v>
      </c>
      <c r="C26" s="22">
        <v>4737.6899999999996</v>
      </c>
      <c r="D26" s="3">
        <v>5000</v>
      </c>
      <c r="E26" s="3">
        <v>3806.47</v>
      </c>
      <c r="F26" s="3">
        <v>3806.47</v>
      </c>
      <c r="G26" s="3">
        <f t="shared" ref="G26" si="3">SUM(E26-F26)</f>
        <v>0</v>
      </c>
      <c r="H26" s="3">
        <v>4500</v>
      </c>
      <c r="I26" s="48" t="s">
        <v>276</v>
      </c>
    </row>
    <row r="27" spans="1:9" x14ac:dyDescent="0.2">
      <c r="A27" s="1">
        <v>103</v>
      </c>
      <c r="B27" s="1" t="s">
        <v>39</v>
      </c>
      <c r="C27" s="22">
        <v>1010.07</v>
      </c>
      <c r="D27" s="3">
        <v>750</v>
      </c>
      <c r="E27" s="3">
        <v>650</v>
      </c>
      <c r="F27" s="3">
        <v>210.48</v>
      </c>
      <c r="G27" s="3">
        <f>SUM(E27-F27)</f>
        <v>439.52</v>
      </c>
      <c r="H27" s="3">
        <v>500</v>
      </c>
      <c r="I27" s="48" t="s">
        <v>297</v>
      </c>
    </row>
    <row r="28" spans="1:9" x14ac:dyDescent="0.2">
      <c r="A28" s="1">
        <v>104</v>
      </c>
      <c r="B28" s="1" t="s">
        <v>40</v>
      </c>
      <c r="C28" s="22">
        <v>11.29</v>
      </c>
      <c r="D28" s="3">
        <v>100</v>
      </c>
      <c r="E28" s="3">
        <v>100</v>
      </c>
      <c r="F28" s="3">
        <v>2.39</v>
      </c>
      <c r="G28" s="3">
        <f t="shared" ref="G28:G59" si="4">SUM(E28-F28)</f>
        <v>97.61</v>
      </c>
      <c r="H28" s="3">
        <v>100</v>
      </c>
    </row>
    <row r="29" spans="1:9" x14ac:dyDescent="0.2">
      <c r="A29" s="1">
        <v>106</v>
      </c>
      <c r="B29" s="1" t="s">
        <v>41</v>
      </c>
      <c r="C29" s="22">
        <v>1493.05</v>
      </c>
      <c r="D29" s="3">
        <v>1700</v>
      </c>
      <c r="E29" s="3">
        <v>1700</v>
      </c>
      <c r="F29" s="3">
        <v>1273.68</v>
      </c>
      <c r="G29" s="3">
        <f t="shared" si="4"/>
        <v>426.31999999999994</v>
      </c>
      <c r="H29" s="3">
        <v>1800</v>
      </c>
    </row>
    <row r="30" spans="1:9" x14ac:dyDescent="0.2">
      <c r="A30" s="1">
        <v>107</v>
      </c>
      <c r="B30" s="1" t="s">
        <v>42</v>
      </c>
      <c r="C30" s="22">
        <v>900</v>
      </c>
      <c r="D30" s="3">
        <v>1250</v>
      </c>
      <c r="E30" s="3">
        <v>900</v>
      </c>
      <c r="F30" s="3">
        <v>900</v>
      </c>
      <c r="G30" s="3">
        <f t="shared" si="4"/>
        <v>0</v>
      </c>
      <c r="H30" s="3">
        <v>1250</v>
      </c>
      <c r="I30" s="48" t="s">
        <v>277</v>
      </c>
    </row>
    <row r="31" spans="1:9" x14ac:dyDescent="0.2">
      <c r="A31" s="1">
        <v>108</v>
      </c>
      <c r="B31" s="1" t="s">
        <v>43</v>
      </c>
      <c r="C31" s="22">
        <v>0</v>
      </c>
      <c r="D31" s="3">
        <v>200</v>
      </c>
      <c r="E31" s="3">
        <v>200</v>
      </c>
      <c r="F31" s="3">
        <v>0</v>
      </c>
      <c r="G31" s="3">
        <f t="shared" si="4"/>
        <v>200</v>
      </c>
      <c r="H31" s="3">
        <v>350</v>
      </c>
    </row>
    <row r="32" spans="1:9" x14ac:dyDescent="0.2">
      <c r="A32" s="1">
        <v>109</v>
      </c>
      <c r="B32" s="1" t="s">
        <v>44</v>
      </c>
      <c r="C32" s="22">
        <v>1303.1500000000001</v>
      </c>
      <c r="D32" s="3">
        <v>1500</v>
      </c>
      <c r="E32" s="3">
        <v>1500</v>
      </c>
      <c r="F32" s="3">
        <v>1822.6</v>
      </c>
      <c r="G32" s="3">
        <f t="shared" si="4"/>
        <v>-322.59999999999991</v>
      </c>
      <c r="H32" s="3">
        <v>1100</v>
      </c>
      <c r="I32" s="48" t="s">
        <v>246</v>
      </c>
    </row>
    <row r="33" spans="1:9" ht="22.8" x14ac:dyDescent="0.2">
      <c r="A33" s="1">
        <v>110</v>
      </c>
      <c r="B33" s="1" t="s">
        <v>45</v>
      </c>
      <c r="C33" s="22">
        <v>5541.3</v>
      </c>
      <c r="D33" s="3">
        <v>10000</v>
      </c>
      <c r="E33" s="3">
        <v>10000</v>
      </c>
      <c r="F33" s="3">
        <v>7556.61</v>
      </c>
      <c r="G33" s="3">
        <f t="shared" si="4"/>
        <v>2443.3900000000003</v>
      </c>
      <c r="H33" s="3">
        <v>10000</v>
      </c>
      <c r="I33" s="48" t="s">
        <v>295</v>
      </c>
    </row>
    <row r="34" spans="1:9" x14ac:dyDescent="0.2">
      <c r="A34" s="1">
        <v>112</v>
      </c>
      <c r="B34" s="1" t="s">
        <v>37</v>
      </c>
      <c r="C34" s="22">
        <v>3596.88</v>
      </c>
      <c r="D34" s="3">
        <v>4000</v>
      </c>
      <c r="E34" s="3">
        <v>4000</v>
      </c>
      <c r="F34" s="3">
        <v>2182.38</v>
      </c>
      <c r="G34" s="3">
        <f t="shared" si="4"/>
        <v>1817.62</v>
      </c>
      <c r="H34" s="3">
        <v>5000</v>
      </c>
      <c r="I34" s="48" t="s">
        <v>279</v>
      </c>
    </row>
    <row r="35" spans="1:9" x14ac:dyDescent="0.2">
      <c r="A35" s="1">
        <v>113</v>
      </c>
      <c r="B35" s="1" t="s">
        <v>36</v>
      </c>
      <c r="C35" s="22">
        <v>65</v>
      </c>
      <c r="D35" s="3">
        <v>300</v>
      </c>
      <c r="E35" s="3">
        <v>300</v>
      </c>
      <c r="F35" s="3">
        <v>129.06</v>
      </c>
      <c r="G35" s="3">
        <f t="shared" si="4"/>
        <v>170.94</v>
      </c>
      <c r="H35" s="3">
        <v>300</v>
      </c>
    </row>
    <row r="36" spans="1:9" ht="22.8" x14ac:dyDescent="0.2">
      <c r="A36" s="1">
        <v>114</v>
      </c>
      <c r="B36" s="1" t="s">
        <v>131</v>
      </c>
      <c r="C36" s="22">
        <v>0</v>
      </c>
      <c r="D36" s="3">
        <v>1000</v>
      </c>
      <c r="E36" s="3">
        <v>2500</v>
      </c>
      <c r="F36" s="3">
        <v>1138.3800000000001</v>
      </c>
      <c r="G36" s="3">
        <f t="shared" si="4"/>
        <v>1361.62</v>
      </c>
      <c r="H36" s="3">
        <v>5000</v>
      </c>
      <c r="I36" s="48" t="s">
        <v>278</v>
      </c>
    </row>
    <row r="37" spans="1:9" x14ac:dyDescent="0.2">
      <c r="A37" s="1">
        <v>115</v>
      </c>
      <c r="B37" s="1" t="s">
        <v>46</v>
      </c>
      <c r="C37" s="22">
        <v>3877.97</v>
      </c>
      <c r="D37" s="3">
        <v>4500</v>
      </c>
      <c r="E37" s="3">
        <v>4500</v>
      </c>
      <c r="F37" s="3">
        <v>2722.95</v>
      </c>
      <c r="G37" s="3">
        <f t="shared" si="4"/>
        <v>1777.0500000000002</v>
      </c>
      <c r="H37" s="3">
        <v>5000</v>
      </c>
    </row>
    <row r="38" spans="1:9" x14ac:dyDescent="0.2">
      <c r="A38" s="1">
        <v>116</v>
      </c>
      <c r="B38" s="1" t="s">
        <v>47</v>
      </c>
      <c r="C38" s="22">
        <v>269.39999999999998</v>
      </c>
      <c r="D38" s="3">
        <v>500</v>
      </c>
      <c r="E38" s="3">
        <v>500</v>
      </c>
      <c r="F38" s="3">
        <v>174.45</v>
      </c>
      <c r="G38" s="3">
        <f t="shared" si="4"/>
        <v>325.55</v>
      </c>
      <c r="H38" s="3">
        <v>500</v>
      </c>
    </row>
    <row r="39" spans="1:9" x14ac:dyDescent="0.2">
      <c r="A39" s="1">
        <v>117</v>
      </c>
      <c r="B39" s="1" t="s">
        <v>48</v>
      </c>
      <c r="C39" s="22">
        <v>12324.22</v>
      </c>
      <c r="D39" s="3">
        <v>12324.22</v>
      </c>
      <c r="E39" s="3">
        <v>12324.22</v>
      </c>
      <c r="F39" s="3">
        <v>12324.22</v>
      </c>
      <c r="G39" s="3">
        <f t="shared" si="4"/>
        <v>0</v>
      </c>
      <c r="H39" s="3">
        <v>12324.22</v>
      </c>
    </row>
    <row r="40" spans="1:9" x14ac:dyDescent="0.2">
      <c r="A40" s="1">
        <v>118</v>
      </c>
      <c r="B40" s="1" t="s">
        <v>49</v>
      </c>
      <c r="C40" s="22">
        <v>0</v>
      </c>
      <c r="D40" s="3">
        <v>500</v>
      </c>
      <c r="E40" s="3">
        <v>500</v>
      </c>
      <c r="F40" s="3">
        <v>0</v>
      </c>
      <c r="G40" s="3">
        <f t="shared" si="4"/>
        <v>500</v>
      </c>
      <c r="H40" s="3">
        <v>500</v>
      </c>
      <c r="I40" s="48" t="s">
        <v>236</v>
      </c>
    </row>
    <row r="41" spans="1:9" x14ac:dyDescent="0.2">
      <c r="A41" s="1">
        <v>119</v>
      </c>
      <c r="B41" s="1" t="s">
        <v>50</v>
      </c>
      <c r="C41" s="22">
        <v>35</v>
      </c>
      <c r="D41" s="3">
        <v>35</v>
      </c>
      <c r="E41" s="3">
        <v>35</v>
      </c>
      <c r="F41" s="3">
        <v>35</v>
      </c>
      <c r="G41" s="3">
        <f t="shared" si="4"/>
        <v>0</v>
      </c>
      <c r="H41" s="3">
        <v>35</v>
      </c>
    </row>
    <row r="42" spans="1:9" x14ac:dyDescent="0.2">
      <c r="A42" s="1">
        <v>122</v>
      </c>
      <c r="B42" s="1" t="s">
        <v>51</v>
      </c>
      <c r="C42" s="22">
        <v>541.79999999999995</v>
      </c>
      <c r="D42" s="3">
        <v>600</v>
      </c>
      <c r="E42" s="3">
        <v>600</v>
      </c>
      <c r="F42" s="3">
        <v>0</v>
      </c>
      <c r="G42" s="3">
        <f t="shared" si="4"/>
        <v>600</v>
      </c>
      <c r="H42" s="3">
        <v>600</v>
      </c>
      <c r="I42" s="48" t="s">
        <v>186</v>
      </c>
    </row>
    <row r="43" spans="1:9" x14ac:dyDescent="0.2">
      <c r="A43" s="1">
        <v>123</v>
      </c>
      <c r="B43" s="1" t="s">
        <v>52</v>
      </c>
      <c r="C43" s="22">
        <v>2000</v>
      </c>
      <c r="D43" s="3">
        <v>2200</v>
      </c>
      <c r="E43" s="3">
        <v>2200</v>
      </c>
      <c r="F43" s="3">
        <v>1625</v>
      </c>
      <c r="G43" s="3">
        <f t="shared" si="4"/>
        <v>575</v>
      </c>
      <c r="H43" s="3">
        <v>2800</v>
      </c>
      <c r="I43" s="48" t="s">
        <v>289</v>
      </c>
    </row>
    <row r="44" spans="1:9" x14ac:dyDescent="0.2">
      <c r="A44" s="1">
        <v>124</v>
      </c>
      <c r="B44" s="1" t="s">
        <v>33</v>
      </c>
      <c r="C44" s="22">
        <v>0</v>
      </c>
      <c r="D44" s="3">
        <v>0</v>
      </c>
      <c r="E44" s="3">
        <v>0</v>
      </c>
      <c r="F44" s="3">
        <v>0</v>
      </c>
      <c r="G44" s="3">
        <f t="shared" si="4"/>
        <v>0</v>
      </c>
      <c r="H44" s="3">
        <v>0</v>
      </c>
    </row>
    <row r="45" spans="1:9" x14ac:dyDescent="0.2">
      <c r="A45" s="1">
        <v>126</v>
      </c>
      <c r="B45" s="1" t="s">
        <v>53</v>
      </c>
      <c r="C45" s="22">
        <v>0</v>
      </c>
      <c r="D45" s="3">
        <v>0</v>
      </c>
      <c r="E45" s="3">
        <v>0</v>
      </c>
      <c r="F45" s="3">
        <v>0</v>
      </c>
      <c r="G45" s="3">
        <f t="shared" si="4"/>
        <v>0</v>
      </c>
      <c r="H45" s="3">
        <v>0</v>
      </c>
    </row>
    <row r="46" spans="1:9" x14ac:dyDescent="0.2">
      <c r="A46" s="1">
        <v>127</v>
      </c>
      <c r="B46" s="1" t="s">
        <v>54</v>
      </c>
      <c r="C46" s="22">
        <v>0</v>
      </c>
      <c r="D46" s="3">
        <v>1000</v>
      </c>
      <c r="E46" s="3">
        <v>500</v>
      </c>
      <c r="F46" s="3">
        <v>357.82</v>
      </c>
      <c r="G46" s="3">
        <f t="shared" si="4"/>
        <v>142.18</v>
      </c>
      <c r="H46" s="3">
        <v>1000</v>
      </c>
      <c r="I46" s="48" t="s">
        <v>280</v>
      </c>
    </row>
    <row r="47" spans="1:9" x14ac:dyDescent="0.2">
      <c r="A47" s="1">
        <v>128</v>
      </c>
      <c r="B47" s="1" t="s">
        <v>55</v>
      </c>
      <c r="C47" s="22">
        <v>1774</v>
      </c>
      <c r="D47" s="3">
        <v>6000</v>
      </c>
      <c r="E47" s="3">
        <v>6000</v>
      </c>
      <c r="F47" s="3">
        <v>3044.83</v>
      </c>
      <c r="G47" s="3">
        <f t="shared" si="4"/>
        <v>2955.17</v>
      </c>
      <c r="H47" s="55">
        <v>3500</v>
      </c>
      <c r="I47" s="48" t="s">
        <v>299</v>
      </c>
    </row>
    <row r="48" spans="1:9" x14ac:dyDescent="0.2">
      <c r="A48" s="1">
        <v>130</v>
      </c>
      <c r="B48" s="1" t="s">
        <v>202</v>
      </c>
      <c r="C48" s="22">
        <v>2875</v>
      </c>
      <c r="D48" s="3">
        <v>2000</v>
      </c>
      <c r="E48" s="3">
        <v>2000</v>
      </c>
      <c r="F48" s="3">
        <v>1050</v>
      </c>
      <c r="G48" s="3">
        <f t="shared" si="4"/>
        <v>950</v>
      </c>
      <c r="H48" s="3">
        <v>2000</v>
      </c>
    </row>
    <row r="49" spans="1:9" x14ac:dyDescent="0.2">
      <c r="A49" s="1">
        <v>135</v>
      </c>
      <c r="B49" s="1" t="s">
        <v>56</v>
      </c>
      <c r="C49" s="22">
        <v>0</v>
      </c>
      <c r="D49" s="3">
        <v>1000</v>
      </c>
      <c r="E49" s="3">
        <v>1726.35</v>
      </c>
      <c r="F49" s="3">
        <v>1726.35</v>
      </c>
      <c r="G49" s="3">
        <f t="shared" si="4"/>
        <v>0</v>
      </c>
      <c r="H49" s="3">
        <v>1000</v>
      </c>
      <c r="I49" s="48" t="s">
        <v>247</v>
      </c>
    </row>
    <row r="50" spans="1:9" x14ac:dyDescent="0.2">
      <c r="A50" s="1">
        <v>140</v>
      </c>
      <c r="B50" s="1" t="s">
        <v>57</v>
      </c>
      <c r="C50" s="22">
        <v>91.44</v>
      </c>
      <c r="D50" s="3">
        <v>300</v>
      </c>
      <c r="E50" s="3">
        <v>300</v>
      </c>
      <c r="F50" s="3">
        <v>33.729999999999997</v>
      </c>
      <c r="G50" s="3">
        <f t="shared" si="4"/>
        <v>266.27</v>
      </c>
      <c r="H50" s="3">
        <v>300</v>
      </c>
    </row>
    <row r="51" spans="1:9" x14ac:dyDescent="0.2">
      <c r="A51" s="1">
        <v>145</v>
      </c>
      <c r="B51" s="1" t="s">
        <v>58</v>
      </c>
      <c r="C51" s="22">
        <v>0</v>
      </c>
      <c r="D51" s="3">
        <v>0</v>
      </c>
      <c r="E51" s="3">
        <v>0</v>
      </c>
      <c r="F51" s="3">
        <v>0</v>
      </c>
      <c r="G51" s="3">
        <f t="shared" si="4"/>
        <v>0</v>
      </c>
      <c r="H51" s="3">
        <v>0</v>
      </c>
    </row>
    <row r="52" spans="1:9" ht="34.200000000000003" x14ac:dyDescent="0.2">
      <c r="A52" s="1">
        <v>150</v>
      </c>
      <c r="B52" s="1" t="s">
        <v>59</v>
      </c>
      <c r="C52" s="22">
        <v>123.61</v>
      </c>
      <c r="D52" s="3">
        <v>250</v>
      </c>
      <c r="E52" s="3">
        <v>775.32</v>
      </c>
      <c r="F52" s="3">
        <v>687.98</v>
      </c>
      <c r="G52" s="3">
        <f t="shared" si="4"/>
        <v>87.340000000000032</v>
      </c>
      <c r="H52" s="3">
        <v>300</v>
      </c>
      <c r="I52" s="48" t="s">
        <v>298</v>
      </c>
    </row>
    <row r="53" spans="1:9" x14ac:dyDescent="0.2">
      <c r="A53" s="1">
        <v>160</v>
      </c>
      <c r="B53" s="1" t="s">
        <v>60</v>
      </c>
      <c r="C53" s="22">
        <v>0</v>
      </c>
      <c r="D53" s="3">
        <v>40</v>
      </c>
      <c r="E53" s="3">
        <v>0</v>
      </c>
      <c r="F53" s="3">
        <v>0</v>
      </c>
      <c r="G53" s="3">
        <f t="shared" si="4"/>
        <v>0</v>
      </c>
      <c r="H53" s="3">
        <v>40</v>
      </c>
    </row>
    <row r="54" spans="1:9" x14ac:dyDescent="0.2">
      <c r="A54" s="1">
        <v>165</v>
      </c>
      <c r="B54" s="1" t="s">
        <v>203</v>
      </c>
      <c r="C54" s="22">
        <v>0</v>
      </c>
      <c r="D54" s="3">
        <v>500</v>
      </c>
      <c r="E54" s="3">
        <v>0</v>
      </c>
      <c r="F54" s="3">
        <v>0</v>
      </c>
      <c r="G54" s="3">
        <f t="shared" si="4"/>
        <v>0</v>
      </c>
      <c r="H54" s="3">
        <v>500</v>
      </c>
      <c r="I54" s="48" t="s">
        <v>281</v>
      </c>
    </row>
    <row r="55" spans="1:9" ht="22.8" x14ac:dyDescent="0.2">
      <c r="A55" s="1">
        <v>170</v>
      </c>
      <c r="B55" s="1" t="s">
        <v>204</v>
      </c>
      <c r="C55" s="22">
        <v>153075.57999999999</v>
      </c>
      <c r="D55" s="3">
        <v>170000</v>
      </c>
      <c r="E55" s="3">
        <v>155000</v>
      </c>
      <c r="F55" s="3">
        <v>88760.35</v>
      </c>
      <c r="G55" s="3">
        <f t="shared" si="4"/>
        <v>66239.649999999994</v>
      </c>
      <c r="H55" s="3">
        <v>180000</v>
      </c>
      <c r="I55" s="48" t="s">
        <v>290</v>
      </c>
    </row>
    <row r="56" spans="1:9" x14ac:dyDescent="0.2">
      <c r="A56" s="1">
        <v>175</v>
      </c>
      <c r="B56" s="1" t="s">
        <v>205</v>
      </c>
      <c r="C56" s="22">
        <v>0</v>
      </c>
      <c r="D56" s="3">
        <v>500</v>
      </c>
      <c r="E56" s="3">
        <v>500</v>
      </c>
      <c r="F56" s="3">
        <v>0</v>
      </c>
      <c r="G56" s="3">
        <f t="shared" si="4"/>
        <v>500</v>
      </c>
      <c r="H56" s="3">
        <v>500</v>
      </c>
    </row>
    <row r="57" spans="1:9" x14ac:dyDescent="0.2">
      <c r="A57" s="1">
        <v>180</v>
      </c>
      <c r="B57" s="1" t="s">
        <v>206</v>
      </c>
      <c r="C57" s="22">
        <v>6390</v>
      </c>
      <c r="D57" s="3">
        <v>2500</v>
      </c>
      <c r="E57" s="3">
        <v>2000</v>
      </c>
      <c r="F57" s="3">
        <v>730</v>
      </c>
      <c r="G57" s="3">
        <f t="shared" ref="G57:G58" si="5">SUM(E57-F57)</f>
        <v>1270</v>
      </c>
      <c r="H57" s="3">
        <v>2500</v>
      </c>
      <c r="I57" s="48" t="s">
        <v>291</v>
      </c>
    </row>
    <row r="58" spans="1:9" x14ac:dyDescent="0.2">
      <c r="A58" s="1">
        <v>185</v>
      </c>
      <c r="B58" s="1" t="s">
        <v>30</v>
      </c>
      <c r="C58" s="22">
        <v>433.5</v>
      </c>
      <c r="D58" s="3">
        <v>0</v>
      </c>
      <c r="E58" s="3">
        <v>0</v>
      </c>
      <c r="F58" s="3">
        <v>433.5</v>
      </c>
      <c r="G58" s="3">
        <f t="shared" si="5"/>
        <v>-433.5</v>
      </c>
      <c r="H58" s="3">
        <v>0</v>
      </c>
      <c r="I58" s="48" t="s">
        <v>248</v>
      </c>
    </row>
    <row r="59" spans="1:9" x14ac:dyDescent="0.2">
      <c r="A59" s="1">
        <v>190</v>
      </c>
      <c r="B59" s="1" t="s">
        <v>240</v>
      </c>
      <c r="C59" s="22">
        <v>433.5</v>
      </c>
      <c r="D59" s="3">
        <v>0</v>
      </c>
      <c r="E59" s="3">
        <v>0</v>
      </c>
      <c r="F59" s="3">
        <v>0</v>
      </c>
      <c r="G59" s="3">
        <f t="shared" si="4"/>
        <v>0</v>
      </c>
      <c r="H59" s="3">
        <v>0</v>
      </c>
      <c r="I59" s="48" t="s">
        <v>265</v>
      </c>
    </row>
    <row r="60" spans="1:9" ht="12" x14ac:dyDescent="0.25">
      <c r="A60" s="4" t="s">
        <v>24</v>
      </c>
      <c r="B60" s="4"/>
      <c r="C60" s="23">
        <f t="shared" ref="C60:H60" si="6">SUM(C26:C59)</f>
        <v>202903.45</v>
      </c>
      <c r="D60" s="5">
        <f t="shared" si="6"/>
        <v>230549.22</v>
      </c>
      <c r="E60" s="5">
        <f t="shared" si="6"/>
        <v>215117.36</v>
      </c>
      <c r="F60" s="5">
        <f t="shared" si="6"/>
        <v>132728.23000000001</v>
      </c>
      <c r="G60" s="5">
        <f t="shared" si="6"/>
        <v>82389.12999999999</v>
      </c>
      <c r="H60" s="5">
        <f t="shared" si="6"/>
        <v>243299.22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6ED58-64C7-4CB1-B6CA-A49B55CA1CB0}">
  <dimension ref="A3:I82"/>
  <sheetViews>
    <sheetView zoomScale="120" zoomScaleNormal="12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4" sqref="B4"/>
    </sheetView>
  </sheetViews>
  <sheetFormatPr defaultColWidth="8.88671875" defaultRowHeight="11.4" x14ac:dyDescent="0.2"/>
  <cols>
    <col min="1" max="1" width="9.6640625" style="1" customWidth="1"/>
    <col min="2" max="2" width="25.88671875" style="1" customWidth="1"/>
    <col min="3" max="3" width="12.109375" style="20" bestFit="1" customWidth="1"/>
    <col min="4" max="4" width="12.109375" style="1" bestFit="1" customWidth="1"/>
    <col min="5" max="5" width="12.109375" style="13" bestFit="1" customWidth="1"/>
    <col min="6" max="6" width="11.109375" style="1" bestFit="1" customWidth="1"/>
    <col min="7" max="7" width="11.6640625" style="1" bestFit="1" customWidth="1"/>
    <col min="8" max="8" width="12.109375" style="1" bestFit="1" customWidth="1"/>
    <col min="9" max="9" width="56.6640625" style="48" customWidth="1"/>
    <col min="10" max="16384" width="8.88671875" style="1"/>
  </cols>
  <sheetData>
    <row r="3" spans="1:9" x14ac:dyDescent="0.2">
      <c r="A3" s="1" t="s">
        <v>0</v>
      </c>
    </row>
    <row r="4" spans="1:9" x14ac:dyDescent="0.2">
      <c r="B4" s="1" t="s">
        <v>302</v>
      </c>
    </row>
    <row r="5" spans="1:9" x14ac:dyDescent="0.2">
      <c r="B5" s="1" t="s">
        <v>229</v>
      </c>
    </row>
    <row r="6" spans="1:9" ht="12" x14ac:dyDescent="0.25">
      <c r="C6" s="21" t="s">
        <v>7</v>
      </c>
      <c r="D6" s="2" t="s">
        <v>231</v>
      </c>
      <c r="E6" s="2" t="s">
        <v>8</v>
      </c>
      <c r="F6" s="2" t="s">
        <v>9</v>
      </c>
      <c r="G6" s="2" t="s">
        <v>10</v>
      </c>
      <c r="H6" s="2" t="s">
        <v>230</v>
      </c>
      <c r="I6" s="54" t="s">
        <v>184</v>
      </c>
    </row>
    <row r="7" spans="1:9" ht="12" x14ac:dyDescent="0.25">
      <c r="C7" s="21" t="s">
        <v>11</v>
      </c>
      <c r="D7" s="2" t="s">
        <v>12</v>
      </c>
      <c r="E7" s="2"/>
      <c r="F7" s="2"/>
      <c r="G7" s="2"/>
      <c r="H7" s="2" t="s">
        <v>12</v>
      </c>
      <c r="I7" s="54"/>
    </row>
    <row r="8" spans="1:9" ht="12" x14ac:dyDescent="0.25">
      <c r="A8" s="2" t="s">
        <v>6</v>
      </c>
    </row>
    <row r="9" spans="1:9" x14ac:dyDescent="0.2">
      <c r="A9" s="1" t="s">
        <v>2</v>
      </c>
    </row>
    <row r="10" spans="1:9" x14ac:dyDescent="0.2">
      <c r="A10" s="1">
        <v>3000</v>
      </c>
      <c r="B10" s="1" t="s">
        <v>13</v>
      </c>
      <c r="C10" s="22">
        <v>0</v>
      </c>
      <c r="D10" s="3">
        <v>0</v>
      </c>
      <c r="E10" s="3">
        <v>0</v>
      </c>
      <c r="F10" s="3">
        <v>0</v>
      </c>
      <c r="G10" s="3">
        <f t="shared" ref="G10:G21" si="0">SUM(F10-E10)</f>
        <v>0</v>
      </c>
      <c r="H10" s="3">
        <v>0</v>
      </c>
      <c r="I10" s="48" t="s">
        <v>187</v>
      </c>
    </row>
    <row r="11" spans="1:9" x14ac:dyDescent="0.2">
      <c r="A11" s="1">
        <v>3001</v>
      </c>
      <c r="B11" s="1" t="s">
        <v>61</v>
      </c>
      <c r="C11" s="22">
        <v>67276</v>
      </c>
      <c r="D11" s="3">
        <v>65000</v>
      </c>
      <c r="E11" s="3">
        <v>65000</v>
      </c>
      <c r="F11" s="3">
        <v>62514.17</v>
      </c>
      <c r="G11" s="3">
        <f t="shared" si="0"/>
        <v>-2485.8300000000017</v>
      </c>
      <c r="H11" s="3">
        <v>70000</v>
      </c>
    </row>
    <row r="12" spans="1:9" x14ac:dyDescent="0.2">
      <c r="A12" s="1">
        <v>3002</v>
      </c>
      <c r="B12" s="1" t="s">
        <v>62</v>
      </c>
      <c r="C12" s="22">
        <v>833.75</v>
      </c>
      <c r="D12" s="3">
        <v>1000</v>
      </c>
      <c r="E12" s="3">
        <v>1000</v>
      </c>
      <c r="F12" s="3">
        <v>1442.25</v>
      </c>
      <c r="G12" s="3">
        <f t="shared" si="0"/>
        <v>442.25</v>
      </c>
      <c r="H12" s="3">
        <v>1200</v>
      </c>
      <c r="I12" s="48" t="s">
        <v>237</v>
      </c>
    </row>
    <row r="13" spans="1:9" x14ac:dyDescent="0.2">
      <c r="A13" s="1">
        <v>3004</v>
      </c>
      <c r="B13" s="1" t="s">
        <v>63</v>
      </c>
      <c r="C13" s="22">
        <v>770.83</v>
      </c>
      <c r="D13" s="3">
        <v>750</v>
      </c>
      <c r="E13" s="3">
        <v>750</v>
      </c>
      <c r="F13" s="3">
        <v>375</v>
      </c>
      <c r="G13" s="3">
        <f t="shared" si="0"/>
        <v>-375</v>
      </c>
      <c r="H13" s="3">
        <v>750</v>
      </c>
    </row>
    <row r="14" spans="1:9" x14ac:dyDescent="0.2">
      <c r="A14" s="1">
        <v>3005</v>
      </c>
      <c r="B14" s="1" t="s">
        <v>64</v>
      </c>
      <c r="C14" s="22">
        <v>1500</v>
      </c>
      <c r="D14" s="3">
        <v>0</v>
      </c>
      <c r="E14" s="3">
        <v>0</v>
      </c>
      <c r="F14" s="3">
        <v>0</v>
      </c>
      <c r="G14" s="3">
        <f t="shared" si="0"/>
        <v>0</v>
      </c>
      <c r="H14" s="3">
        <v>1500</v>
      </c>
    </row>
    <row r="15" spans="1:9" x14ac:dyDescent="0.2">
      <c r="A15" s="1">
        <v>3006</v>
      </c>
      <c r="B15" s="1" t="s">
        <v>65</v>
      </c>
      <c r="C15" s="22">
        <v>10535.67</v>
      </c>
      <c r="D15" s="3">
        <v>500</v>
      </c>
      <c r="E15" s="3">
        <v>1800</v>
      </c>
      <c r="F15" s="3">
        <v>1675</v>
      </c>
      <c r="G15" s="3">
        <f t="shared" si="0"/>
        <v>-125</v>
      </c>
      <c r="H15" s="3">
        <v>1700</v>
      </c>
      <c r="I15" s="48" t="s">
        <v>249</v>
      </c>
    </row>
    <row r="16" spans="1:9" x14ac:dyDescent="0.2">
      <c r="A16" s="1">
        <v>3008</v>
      </c>
      <c r="B16" s="1" t="s">
        <v>66</v>
      </c>
      <c r="C16" s="22">
        <v>0</v>
      </c>
      <c r="D16" s="3">
        <v>0</v>
      </c>
      <c r="E16" s="3">
        <v>0</v>
      </c>
      <c r="F16" s="3">
        <v>0</v>
      </c>
      <c r="G16" s="3">
        <f t="shared" si="0"/>
        <v>0</v>
      </c>
      <c r="H16" s="3">
        <v>0</v>
      </c>
    </row>
    <row r="17" spans="1:9" x14ac:dyDescent="0.2">
      <c r="A17" s="1">
        <v>3010</v>
      </c>
      <c r="B17" s="1" t="s">
        <v>67</v>
      </c>
      <c r="C17" s="22">
        <v>0</v>
      </c>
      <c r="D17" s="3">
        <v>0</v>
      </c>
      <c r="E17" s="3">
        <v>0</v>
      </c>
      <c r="F17" s="3">
        <v>0</v>
      </c>
      <c r="G17" s="3">
        <f t="shared" si="0"/>
        <v>0</v>
      </c>
      <c r="H17" s="3">
        <v>0</v>
      </c>
    </row>
    <row r="18" spans="1:9" x14ac:dyDescent="0.2">
      <c r="A18" s="1">
        <v>3015</v>
      </c>
      <c r="B18" s="1" t="s">
        <v>68</v>
      </c>
      <c r="C18" s="22">
        <v>300</v>
      </c>
      <c r="D18" s="3">
        <v>250</v>
      </c>
      <c r="E18" s="3">
        <v>250</v>
      </c>
      <c r="F18" s="3">
        <v>100</v>
      </c>
      <c r="G18" s="3">
        <f t="shared" si="0"/>
        <v>-150</v>
      </c>
      <c r="H18" s="3">
        <v>200</v>
      </c>
    </row>
    <row r="19" spans="1:9" x14ac:dyDescent="0.2">
      <c r="A19" s="1">
        <v>3020</v>
      </c>
      <c r="B19" s="1" t="s">
        <v>69</v>
      </c>
      <c r="C19" s="22">
        <v>0</v>
      </c>
      <c r="D19" s="3">
        <v>0</v>
      </c>
      <c r="E19" s="3">
        <v>0</v>
      </c>
      <c r="F19" s="3">
        <v>0</v>
      </c>
      <c r="G19" s="3">
        <f t="shared" si="0"/>
        <v>0</v>
      </c>
      <c r="H19" s="3">
        <v>0</v>
      </c>
    </row>
    <row r="20" spans="1:9" x14ac:dyDescent="0.2">
      <c r="A20" s="1">
        <v>8000</v>
      </c>
      <c r="B20" s="1" t="s">
        <v>13</v>
      </c>
      <c r="C20" s="22">
        <v>0</v>
      </c>
      <c r="D20" s="3">
        <v>0</v>
      </c>
      <c r="E20" s="3">
        <v>0</v>
      </c>
      <c r="F20" s="3">
        <v>0</v>
      </c>
      <c r="G20" s="3">
        <f t="shared" si="0"/>
        <v>0</v>
      </c>
      <c r="H20" s="3">
        <v>0</v>
      </c>
    </row>
    <row r="21" spans="1:9" x14ac:dyDescent="0.2">
      <c r="A21" s="1">
        <v>8005</v>
      </c>
      <c r="B21" s="1" t="s">
        <v>179</v>
      </c>
      <c r="C21" s="22">
        <v>0</v>
      </c>
      <c r="D21" s="3">
        <v>0</v>
      </c>
      <c r="E21" s="3">
        <v>0</v>
      </c>
      <c r="F21" s="3">
        <v>0</v>
      </c>
      <c r="G21" s="3">
        <f t="shared" si="0"/>
        <v>0</v>
      </c>
      <c r="H21" s="3">
        <v>0</v>
      </c>
    </row>
    <row r="22" spans="1:9" ht="12" x14ac:dyDescent="0.25">
      <c r="A22" s="4" t="s">
        <v>18</v>
      </c>
      <c r="B22" s="4"/>
      <c r="C22" s="23">
        <f t="shared" ref="C22:H22" si="1">SUM(C10:C21)</f>
        <v>81216.25</v>
      </c>
      <c r="D22" s="5">
        <f t="shared" si="1"/>
        <v>67500</v>
      </c>
      <c r="E22" s="15">
        <f t="shared" si="1"/>
        <v>68800</v>
      </c>
      <c r="F22" s="5">
        <f t="shared" si="1"/>
        <v>66106.42</v>
      </c>
      <c r="G22" s="5">
        <f t="shared" si="1"/>
        <v>-2693.5800000000017</v>
      </c>
      <c r="H22" s="5">
        <f t="shared" si="1"/>
        <v>75350</v>
      </c>
    </row>
    <row r="23" spans="1:9" ht="12" x14ac:dyDescent="0.25">
      <c r="A23" s="6"/>
      <c r="B23" s="6"/>
      <c r="C23" s="24"/>
      <c r="D23" s="7"/>
      <c r="E23" s="16"/>
      <c r="F23" s="7"/>
      <c r="G23" s="7"/>
      <c r="H23" s="7"/>
    </row>
    <row r="24" spans="1:9" x14ac:dyDescent="0.2">
      <c r="A24" s="1" t="s">
        <v>3</v>
      </c>
    </row>
    <row r="25" spans="1:9" x14ac:dyDescent="0.2">
      <c r="A25" s="1">
        <v>300</v>
      </c>
      <c r="B25" s="1" t="s">
        <v>70</v>
      </c>
    </row>
    <row r="26" spans="1:9" x14ac:dyDescent="0.2">
      <c r="A26" s="1" t="s">
        <v>71</v>
      </c>
      <c r="B26" s="1" t="s">
        <v>72</v>
      </c>
      <c r="C26" s="22">
        <v>199.35</v>
      </c>
      <c r="D26" s="3">
        <v>400</v>
      </c>
      <c r="E26" s="3">
        <v>400</v>
      </c>
      <c r="F26" s="3">
        <v>183.32</v>
      </c>
      <c r="G26" s="3">
        <f>SUM(E26-F26)</f>
        <v>216.68</v>
      </c>
      <c r="H26" s="3">
        <v>400</v>
      </c>
    </row>
    <row r="27" spans="1:9" x14ac:dyDescent="0.2">
      <c r="A27" s="1" t="s">
        <v>73</v>
      </c>
      <c r="B27" s="1" t="s">
        <v>74</v>
      </c>
      <c r="C27" s="22">
        <v>827.28</v>
      </c>
      <c r="D27" s="3">
        <v>1500</v>
      </c>
      <c r="E27" s="3">
        <v>1500</v>
      </c>
      <c r="F27" s="3">
        <v>1217.72</v>
      </c>
      <c r="G27" s="3">
        <f t="shared" ref="G27:G43" si="2">SUM(E27-F27)</f>
        <v>282.27999999999997</v>
      </c>
      <c r="H27" s="3">
        <v>2000</v>
      </c>
      <c r="I27" s="48" t="s">
        <v>250</v>
      </c>
    </row>
    <row r="28" spans="1:9" ht="22.8" x14ac:dyDescent="0.2">
      <c r="A28" s="1" t="s">
        <v>75</v>
      </c>
      <c r="B28" s="1" t="s">
        <v>76</v>
      </c>
      <c r="C28" s="22">
        <v>605.83000000000004</v>
      </c>
      <c r="D28" s="3">
        <v>1000</v>
      </c>
      <c r="E28" s="3">
        <v>1000</v>
      </c>
      <c r="F28" s="3">
        <v>426.4</v>
      </c>
      <c r="G28" s="3">
        <f t="shared" si="2"/>
        <v>573.6</v>
      </c>
      <c r="H28" s="3">
        <v>4500</v>
      </c>
      <c r="I28" s="48" t="s">
        <v>268</v>
      </c>
    </row>
    <row r="29" spans="1:9" x14ac:dyDescent="0.2">
      <c r="A29" s="1" t="s">
        <v>77</v>
      </c>
      <c r="B29" s="1" t="s">
        <v>78</v>
      </c>
      <c r="C29" s="22">
        <v>999.89</v>
      </c>
      <c r="D29" s="3">
        <v>1000</v>
      </c>
      <c r="E29" s="3">
        <v>1000</v>
      </c>
      <c r="F29" s="3">
        <v>919.87</v>
      </c>
      <c r="G29" s="3">
        <f t="shared" si="2"/>
        <v>80.13</v>
      </c>
      <c r="H29" s="3">
        <v>1200</v>
      </c>
    </row>
    <row r="30" spans="1:9" ht="22.8" x14ac:dyDescent="0.2">
      <c r="A30" s="1" t="s">
        <v>79</v>
      </c>
      <c r="B30" s="1" t="s">
        <v>80</v>
      </c>
      <c r="C30" s="22">
        <v>67499.240000000005</v>
      </c>
      <c r="D30" s="3">
        <v>13500</v>
      </c>
      <c r="E30" s="3">
        <v>10000</v>
      </c>
      <c r="F30" s="3">
        <v>4431.75</v>
      </c>
      <c r="G30" s="3">
        <f t="shared" si="2"/>
        <v>5568.25</v>
      </c>
      <c r="H30" s="3">
        <v>2500</v>
      </c>
      <c r="I30" s="48" t="s">
        <v>282</v>
      </c>
    </row>
    <row r="31" spans="1:9" x14ac:dyDescent="0.2">
      <c r="A31" s="1" t="s">
        <v>81</v>
      </c>
      <c r="B31" s="1" t="s">
        <v>82</v>
      </c>
      <c r="C31" s="22">
        <v>448.07</v>
      </c>
      <c r="D31" s="3">
        <v>1200</v>
      </c>
      <c r="E31" s="3">
        <v>1700</v>
      </c>
      <c r="F31" s="3">
        <v>1453.54</v>
      </c>
      <c r="G31" s="3">
        <f t="shared" si="2"/>
        <v>246.46000000000004</v>
      </c>
      <c r="H31" s="3">
        <v>2000</v>
      </c>
      <c r="I31" s="48" t="s">
        <v>251</v>
      </c>
    </row>
    <row r="32" spans="1:9" x14ac:dyDescent="0.2">
      <c r="A32" s="1" t="s">
        <v>83</v>
      </c>
      <c r="B32" s="1" t="s">
        <v>84</v>
      </c>
      <c r="C32" s="22">
        <v>0</v>
      </c>
      <c r="D32" s="3">
        <v>0</v>
      </c>
      <c r="E32" s="3">
        <v>0</v>
      </c>
      <c r="F32" s="3">
        <v>0</v>
      </c>
      <c r="G32" s="3">
        <f t="shared" si="2"/>
        <v>0</v>
      </c>
      <c r="H32" s="3">
        <v>2500</v>
      </c>
    </row>
    <row r="33" spans="1:9" x14ac:dyDescent="0.2">
      <c r="A33" s="1" t="s">
        <v>85</v>
      </c>
      <c r="B33" s="1" t="s">
        <v>86</v>
      </c>
      <c r="C33" s="22">
        <v>54.7</v>
      </c>
      <c r="D33" s="3">
        <v>250</v>
      </c>
      <c r="E33" s="3">
        <v>250</v>
      </c>
      <c r="F33" s="3">
        <v>69.12</v>
      </c>
      <c r="G33" s="3">
        <f t="shared" si="2"/>
        <v>180.88</v>
      </c>
      <c r="H33" s="3">
        <v>250</v>
      </c>
    </row>
    <row r="34" spans="1:9" x14ac:dyDescent="0.2">
      <c r="A34" s="1" t="s">
        <v>87</v>
      </c>
      <c r="B34" s="1" t="s">
        <v>88</v>
      </c>
      <c r="C34" s="22">
        <v>2019.02</v>
      </c>
      <c r="D34" s="3">
        <v>2000</v>
      </c>
      <c r="E34" s="3">
        <v>2000</v>
      </c>
      <c r="F34" s="3">
        <v>1337.72</v>
      </c>
      <c r="G34" s="3">
        <f t="shared" si="2"/>
        <v>662.28</v>
      </c>
      <c r="H34" s="3">
        <v>2000</v>
      </c>
    </row>
    <row r="35" spans="1:9" x14ac:dyDescent="0.2">
      <c r="A35" s="1" t="s">
        <v>89</v>
      </c>
      <c r="B35" s="1" t="s">
        <v>66</v>
      </c>
      <c r="C35" s="22">
        <v>0</v>
      </c>
      <c r="D35" s="3">
        <v>0</v>
      </c>
      <c r="E35" s="3">
        <v>0</v>
      </c>
      <c r="F35" s="3">
        <v>0</v>
      </c>
      <c r="G35" s="3">
        <f t="shared" si="2"/>
        <v>0</v>
      </c>
      <c r="H35" s="3">
        <v>0</v>
      </c>
    </row>
    <row r="36" spans="1:9" x14ac:dyDescent="0.2">
      <c r="A36" s="1" t="s">
        <v>90</v>
      </c>
      <c r="B36" s="1" t="s">
        <v>91</v>
      </c>
      <c r="C36" s="22">
        <v>2088</v>
      </c>
      <c r="D36" s="3">
        <v>2100</v>
      </c>
      <c r="E36" s="3">
        <v>2100</v>
      </c>
      <c r="F36" s="3">
        <v>2097.17</v>
      </c>
      <c r="G36" s="3">
        <f t="shared" si="2"/>
        <v>2.8299999999999272</v>
      </c>
      <c r="H36" s="3">
        <v>3000</v>
      </c>
    </row>
    <row r="37" spans="1:9" x14ac:dyDescent="0.2">
      <c r="A37" s="1" t="s">
        <v>92</v>
      </c>
      <c r="B37" s="1" t="s">
        <v>93</v>
      </c>
      <c r="C37" s="22">
        <v>7950</v>
      </c>
      <c r="D37" s="3">
        <v>7500</v>
      </c>
      <c r="E37" s="3">
        <v>7500</v>
      </c>
      <c r="F37" s="3">
        <v>4050</v>
      </c>
      <c r="G37" s="3">
        <f t="shared" si="2"/>
        <v>3450</v>
      </c>
      <c r="H37" s="3">
        <v>7000</v>
      </c>
    </row>
    <row r="38" spans="1:9" x14ac:dyDescent="0.2">
      <c r="A38" s="1" t="s">
        <v>94</v>
      </c>
      <c r="B38" s="1" t="s">
        <v>95</v>
      </c>
      <c r="C38" s="22">
        <v>0</v>
      </c>
      <c r="D38" s="3">
        <v>0</v>
      </c>
      <c r="E38" s="3">
        <v>0</v>
      </c>
      <c r="F38" s="3">
        <v>0</v>
      </c>
      <c r="G38" s="3">
        <f t="shared" si="2"/>
        <v>0</v>
      </c>
      <c r="H38" s="3">
        <v>0</v>
      </c>
    </row>
    <row r="39" spans="1:9" x14ac:dyDescent="0.2">
      <c r="A39" s="1" t="s">
        <v>96</v>
      </c>
      <c r="B39" s="1" t="s">
        <v>37</v>
      </c>
      <c r="C39" s="22">
        <v>0</v>
      </c>
      <c r="D39" s="3">
        <v>1000</v>
      </c>
      <c r="E39" s="3">
        <v>1000</v>
      </c>
      <c r="F39" s="3">
        <v>0</v>
      </c>
      <c r="G39" s="3">
        <f t="shared" si="2"/>
        <v>1000</v>
      </c>
      <c r="H39" s="3">
        <v>1500</v>
      </c>
    </row>
    <row r="40" spans="1:9" x14ac:dyDescent="0.2">
      <c r="A40" s="1" t="s">
        <v>188</v>
      </c>
      <c r="B40" s="1" t="s">
        <v>192</v>
      </c>
      <c r="C40" s="22">
        <v>0</v>
      </c>
      <c r="D40" s="3">
        <v>0</v>
      </c>
      <c r="E40" s="3">
        <v>0</v>
      </c>
      <c r="F40" s="3">
        <v>0</v>
      </c>
      <c r="G40" s="3">
        <f t="shared" si="2"/>
        <v>0</v>
      </c>
      <c r="H40" s="3">
        <v>0</v>
      </c>
    </row>
    <row r="41" spans="1:9" x14ac:dyDescent="0.2">
      <c r="A41" s="1" t="s">
        <v>189</v>
      </c>
      <c r="B41" s="1" t="s">
        <v>193</v>
      </c>
      <c r="C41" s="22">
        <v>2433</v>
      </c>
      <c r="D41" s="3">
        <v>0</v>
      </c>
      <c r="E41" s="3">
        <v>0</v>
      </c>
      <c r="F41" s="3">
        <v>1293.5999999999999</v>
      </c>
      <c r="G41" s="3">
        <f t="shared" si="2"/>
        <v>-1293.5999999999999</v>
      </c>
      <c r="H41" s="3">
        <v>0</v>
      </c>
      <c r="I41" s="48" t="s">
        <v>252</v>
      </c>
    </row>
    <row r="42" spans="1:9" x14ac:dyDescent="0.2">
      <c r="A42" s="1" t="s">
        <v>190</v>
      </c>
      <c r="B42" s="1" t="s">
        <v>194</v>
      </c>
      <c r="C42" s="22">
        <v>4210</v>
      </c>
      <c r="D42" s="3">
        <v>0</v>
      </c>
      <c r="E42" s="3">
        <v>0</v>
      </c>
      <c r="F42" s="3">
        <v>0</v>
      </c>
      <c r="G42" s="3">
        <f t="shared" si="2"/>
        <v>0</v>
      </c>
      <c r="H42" s="3">
        <v>0</v>
      </c>
    </row>
    <row r="43" spans="1:9" ht="22.8" x14ac:dyDescent="0.2">
      <c r="A43" s="1" t="s">
        <v>191</v>
      </c>
      <c r="B43" s="1" t="s">
        <v>195</v>
      </c>
      <c r="C43" s="22">
        <v>0</v>
      </c>
      <c r="D43" s="3">
        <v>0</v>
      </c>
      <c r="E43" s="3">
        <v>0</v>
      </c>
      <c r="F43" s="3">
        <v>2021.93</v>
      </c>
      <c r="G43" s="3">
        <f t="shared" si="2"/>
        <v>-2021.93</v>
      </c>
      <c r="H43" s="3">
        <v>5000</v>
      </c>
      <c r="I43" s="48" t="s">
        <v>270</v>
      </c>
    </row>
    <row r="44" spans="1:9" ht="12" x14ac:dyDescent="0.25">
      <c r="A44" s="4">
        <v>300</v>
      </c>
      <c r="B44" s="4" t="s">
        <v>28</v>
      </c>
      <c r="C44" s="23">
        <f>SUM(C26:C43)</f>
        <v>89334.380000000019</v>
      </c>
      <c r="D44" s="5">
        <f t="shared" ref="D44:H44" si="3">SUM(D26:D43)</f>
        <v>31450</v>
      </c>
      <c r="E44" s="15">
        <f t="shared" si="3"/>
        <v>28450</v>
      </c>
      <c r="F44" s="5">
        <f t="shared" si="3"/>
        <v>19502.14</v>
      </c>
      <c r="G44" s="5">
        <f t="shared" si="3"/>
        <v>8947.8599999999988</v>
      </c>
      <c r="H44" s="5">
        <f t="shared" si="3"/>
        <v>33850</v>
      </c>
    </row>
    <row r="45" spans="1:9" x14ac:dyDescent="0.2">
      <c r="A45" s="1">
        <v>301</v>
      </c>
      <c r="B45" s="1" t="s">
        <v>97</v>
      </c>
      <c r="G45" s="3"/>
    </row>
    <row r="46" spans="1:9" x14ac:dyDescent="0.2">
      <c r="A46" s="1" t="s">
        <v>98</v>
      </c>
      <c r="B46" s="1" t="s">
        <v>72</v>
      </c>
      <c r="C46" s="22">
        <v>13.17</v>
      </c>
      <c r="D46" s="3">
        <v>300</v>
      </c>
      <c r="E46" s="3">
        <v>900</v>
      </c>
      <c r="F46" s="3">
        <v>864.78</v>
      </c>
      <c r="G46" s="3">
        <f>SUM(E46-F46)</f>
        <v>35.220000000000027</v>
      </c>
      <c r="H46" s="3">
        <v>1000</v>
      </c>
      <c r="I46" s="48" t="s">
        <v>238</v>
      </c>
    </row>
    <row r="47" spans="1:9" x14ac:dyDescent="0.2">
      <c r="A47" s="1" t="s">
        <v>99</v>
      </c>
      <c r="B47" s="1" t="s">
        <v>100</v>
      </c>
      <c r="C47" s="22">
        <v>0</v>
      </c>
      <c r="D47" s="3">
        <v>0</v>
      </c>
      <c r="E47" s="3">
        <v>0</v>
      </c>
      <c r="F47" s="3">
        <v>0</v>
      </c>
      <c r="G47" s="3">
        <f t="shared" ref="G47:G52" si="4">SUM(E47-F47)</f>
        <v>0</v>
      </c>
      <c r="H47" s="3">
        <v>0</v>
      </c>
    </row>
    <row r="48" spans="1:9" x14ac:dyDescent="0.2">
      <c r="A48" s="1" t="s">
        <v>101</v>
      </c>
      <c r="B48" s="1" t="s">
        <v>102</v>
      </c>
      <c r="C48" s="22">
        <v>0</v>
      </c>
      <c r="D48" s="3">
        <v>0</v>
      </c>
      <c r="E48" s="3">
        <v>0</v>
      </c>
      <c r="F48" s="3">
        <v>0</v>
      </c>
      <c r="G48" s="3">
        <f t="shared" si="4"/>
        <v>0</v>
      </c>
      <c r="H48" s="3">
        <v>0</v>
      </c>
    </row>
    <row r="49" spans="1:9" x14ac:dyDescent="0.2">
      <c r="A49" s="1" t="s">
        <v>103</v>
      </c>
      <c r="B49" s="1" t="s">
        <v>104</v>
      </c>
      <c r="C49" s="22">
        <v>287.99</v>
      </c>
      <c r="D49" s="3">
        <v>750</v>
      </c>
      <c r="E49" s="3">
        <v>300</v>
      </c>
      <c r="F49" s="3">
        <v>145</v>
      </c>
      <c r="G49" s="3">
        <f t="shared" si="4"/>
        <v>155</v>
      </c>
      <c r="H49" s="3">
        <v>750</v>
      </c>
      <c r="I49" s="48" t="s">
        <v>283</v>
      </c>
    </row>
    <row r="50" spans="1:9" x14ac:dyDescent="0.2">
      <c r="A50" s="1" t="s">
        <v>105</v>
      </c>
      <c r="B50" s="1" t="s">
        <v>106</v>
      </c>
      <c r="C50" s="22">
        <v>0</v>
      </c>
      <c r="D50" s="3">
        <v>0</v>
      </c>
      <c r="E50" s="3">
        <v>0</v>
      </c>
      <c r="F50" s="3">
        <v>0</v>
      </c>
      <c r="G50" s="3">
        <f t="shared" si="4"/>
        <v>0</v>
      </c>
      <c r="H50" s="3">
        <v>0</v>
      </c>
    </row>
    <row r="51" spans="1:9" x14ac:dyDescent="0.2">
      <c r="A51" s="1" t="s">
        <v>107</v>
      </c>
      <c r="B51" s="1" t="s">
        <v>108</v>
      </c>
      <c r="C51" s="22">
        <v>55</v>
      </c>
      <c r="D51" s="3">
        <v>55</v>
      </c>
      <c r="E51" s="3">
        <v>55</v>
      </c>
      <c r="F51" s="3">
        <v>0</v>
      </c>
      <c r="G51" s="3">
        <f t="shared" si="4"/>
        <v>55</v>
      </c>
      <c r="H51" s="3">
        <v>60</v>
      </c>
    </row>
    <row r="52" spans="1:9" x14ac:dyDescent="0.2">
      <c r="A52" s="1" t="s">
        <v>109</v>
      </c>
      <c r="B52" s="1" t="s">
        <v>76</v>
      </c>
      <c r="C52" s="22">
        <v>0</v>
      </c>
      <c r="D52" s="3">
        <v>500</v>
      </c>
      <c r="E52" s="3">
        <v>250</v>
      </c>
      <c r="F52" s="3">
        <v>0</v>
      </c>
      <c r="G52" s="3">
        <f t="shared" si="4"/>
        <v>250</v>
      </c>
      <c r="H52" s="3">
        <v>500</v>
      </c>
      <c r="I52" s="48" t="s">
        <v>283</v>
      </c>
    </row>
    <row r="53" spans="1:9" ht="12" x14ac:dyDescent="0.25">
      <c r="A53" s="4">
        <v>301</v>
      </c>
      <c r="B53" s="4" t="s">
        <v>28</v>
      </c>
      <c r="C53" s="23">
        <f>SUM(C46:C52)</f>
        <v>356.16</v>
      </c>
      <c r="D53" s="5">
        <f t="shared" ref="D53:H53" si="5">SUM(D46:D52)</f>
        <v>1605</v>
      </c>
      <c r="E53" s="15">
        <f t="shared" si="5"/>
        <v>1505</v>
      </c>
      <c r="F53" s="5">
        <f t="shared" si="5"/>
        <v>1009.78</v>
      </c>
      <c r="G53" s="5">
        <f t="shared" si="5"/>
        <v>495.22</v>
      </c>
      <c r="H53" s="5">
        <f t="shared" si="5"/>
        <v>2310</v>
      </c>
    </row>
    <row r="54" spans="1:9" x14ac:dyDescent="0.2">
      <c r="A54" s="1">
        <v>302</v>
      </c>
      <c r="B54" s="1" t="s">
        <v>17</v>
      </c>
      <c r="C54" s="22">
        <v>675.19</v>
      </c>
      <c r="D54" s="3">
        <v>1000</v>
      </c>
      <c r="E54" s="14">
        <v>1931.5</v>
      </c>
      <c r="F54" s="3">
        <v>2278.96</v>
      </c>
      <c r="G54" s="3">
        <f>SUM(E54-F54)</f>
        <v>-347.46000000000004</v>
      </c>
      <c r="H54" s="3">
        <v>1000</v>
      </c>
      <c r="I54" s="48" t="s">
        <v>253</v>
      </c>
    </row>
    <row r="55" spans="1:9" x14ac:dyDescent="0.2">
      <c r="A55" s="1">
        <v>303</v>
      </c>
      <c r="B55" s="1" t="s">
        <v>110</v>
      </c>
      <c r="G55" s="3"/>
    </row>
    <row r="56" spans="1:9" x14ac:dyDescent="0.2">
      <c r="A56" s="1" t="s">
        <v>111</v>
      </c>
      <c r="B56" s="1" t="s">
        <v>78</v>
      </c>
      <c r="C56" s="22">
        <v>1035.43</v>
      </c>
      <c r="D56" s="3">
        <v>0</v>
      </c>
      <c r="E56" s="3">
        <v>0</v>
      </c>
      <c r="F56" s="14">
        <v>-1035.43</v>
      </c>
      <c r="G56" s="3">
        <f>SUM(E56-F56)</f>
        <v>1035.43</v>
      </c>
      <c r="H56" s="3">
        <v>0</v>
      </c>
      <c r="I56" s="48" t="s">
        <v>235</v>
      </c>
    </row>
    <row r="57" spans="1:9" x14ac:dyDescent="0.2">
      <c r="A57" s="1" t="s">
        <v>112</v>
      </c>
      <c r="B57" s="1" t="s">
        <v>25</v>
      </c>
      <c r="C57" s="22">
        <v>5284.09</v>
      </c>
      <c r="D57" s="3">
        <v>5200</v>
      </c>
      <c r="E57" s="3">
        <v>5200</v>
      </c>
      <c r="F57" s="14">
        <v>4340.26</v>
      </c>
      <c r="G57" s="3">
        <f t="shared" ref="G57:G59" si="6">SUM(E57-F57)</f>
        <v>859.73999999999978</v>
      </c>
      <c r="H57" s="3">
        <v>5500</v>
      </c>
      <c r="I57" s="48" t="s">
        <v>292</v>
      </c>
    </row>
    <row r="58" spans="1:9" x14ac:dyDescent="0.2">
      <c r="A58" s="1" t="s">
        <v>113</v>
      </c>
      <c r="B58" s="1" t="s">
        <v>114</v>
      </c>
      <c r="C58" s="22">
        <v>927.45</v>
      </c>
      <c r="D58" s="3">
        <v>900</v>
      </c>
      <c r="E58" s="14">
        <v>900</v>
      </c>
      <c r="F58" s="3">
        <v>871.83</v>
      </c>
      <c r="G58" s="3">
        <f t="shared" si="6"/>
        <v>28.169999999999959</v>
      </c>
      <c r="H58" s="3">
        <v>900</v>
      </c>
    </row>
    <row r="59" spans="1:9" x14ac:dyDescent="0.2">
      <c r="A59" s="1" t="s">
        <v>115</v>
      </c>
      <c r="B59" s="1" t="s">
        <v>116</v>
      </c>
      <c r="C59" s="22">
        <v>0</v>
      </c>
      <c r="D59" s="3">
        <v>0</v>
      </c>
      <c r="E59" s="14">
        <v>0</v>
      </c>
      <c r="F59" s="3">
        <v>0</v>
      </c>
      <c r="G59" s="3">
        <f t="shared" si="6"/>
        <v>0</v>
      </c>
      <c r="H59" s="3">
        <v>0</v>
      </c>
    </row>
    <row r="60" spans="1:9" ht="12" x14ac:dyDescent="0.25">
      <c r="A60" s="4">
        <v>303</v>
      </c>
      <c r="B60" s="4" t="s">
        <v>28</v>
      </c>
      <c r="C60" s="23">
        <f>SUM(C56:C59)</f>
        <v>7246.97</v>
      </c>
      <c r="D60" s="5">
        <f t="shared" ref="D60:H60" si="7">SUM(D56:D59)</f>
        <v>6100</v>
      </c>
      <c r="E60" s="15">
        <f t="shared" si="7"/>
        <v>6100</v>
      </c>
      <c r="F60" s="5">
        <f t="shared" si="7"/>
        <v>4176.66</v>
      </c>
      <c r="G60" s="5">
        <f t="shared" si="7"/>
        <v>1923.3399999999997</v>
      </c>
      <c r="H60" s="5">
        <f t="shared" si="7"/>
        <v>6400</v>
      </c>
    </row>
    <row r="61" spans="1:9" x14ac:dyDescent="0.2">
      <c r="A61" s="1">
        <v>304</v>
      </c>
      <c r="B61" s="1" t="s">
        <v>117</v>
      </c>
      <c r="C61" s="22">
        <v>0</v>
      </c>
      <c r="D61" s="3">
        <v>250</v>
      </c>
      <c r="E61" s="3">
        <v>250</v>
      </c>
      <c r="F61" s="3">
        <v>0</v>
      </c>
      <c r="G61" s="3">
        <f>SUM(E61-F61)</f>
        <v>250</v>
      </c>
      <c r="H61" s="3">
        <v>250</v>
      </c>
    </row>
    <row r="62" spans="1:9" x14ac:dyDescent="0.2">
      <c r="A62" s="1">
        <v>305</v>
      </c>
      <c r="B62" s="1" t="s">
        <v>118</v>
      </c>
      <c r="C62" s="22">
        <v>166.36</v>
      </c>
      <c r="D62" s="3">
        <v>500</v>
      </c>
      <c r="E62" s="3">
        <v>200</v>
      </c>
      <c r="F62" s="3">
        <v>122.94</v>
      </c>
      <c r="G62" s="3">
        <f t="shared" ref="G62:G81" si="8">SUM(E62-F62)</f>
        <v>77.06</v>
      </c>
      <c r="H62" s="3">
        <v>250</v>
      </c>
      <c r="I62" s="48" t="s">
        <v>284</v>
      </c>
    </row>
    <row r="63" spans="1:9" x14ac:dyDescent="0.2">
      <c r="A63" s="1">
        <v>306</v>
      </c>
      <c r="B63" s="1" t="s">
        <v>119</v>
      </c>
      <c r="C63" s="22">
        <v>0</v>
      </c>
      <c r="D63" s="3">
        <v>0</v>
      </c>
      <c r="E63" s="3">
        <v>0</v>
      </c>
      <c r="F63" s="3">
        <v>0</v>
      </c>
      <c r="G63" s="3">
        <f t="shared" si="8"/>
        <v>0</v>
      </c>
      <c r="H63" s="3">
        <v>0</v>
      </c>
      <c r="I63" s="48" t="s">
        <v>200</v>
      </c>
    </row>
    <row r="64" spans="1:9" x14ac:dyDescent="0.2">
      <c r="A64" s="1">
        <v>307</v>
      </c>
      <c r="B64" s="1" t="s">
        <v>120</v>
      </c>
      <c r="C64" s="22">
        <v>1812.17</v>
      </c>
      <c r="D64" s="3">
        <v>1000</v>
      </c>
      <c r="E64" s="3">
        <v>1000</v>
      </c>
      <c r="F64" s="3">
        <v>819.13</v>
      </c>
      <c r="G64" s="3">
        <f t="shared" si="8"/>
        <v>180.87</v>
      </c>
      <c r="H64" s="3">
        <v>1200</v>
      </c>
      <c r="I64" s="48" t="s">
        <v>285</v>
      </c>
    </row>
    <row r="65" spans="1:9" x14ac:dyDescent="0.2">
      <c r="A65" s="1">
        <v>308</v>
      </c>
      <c r="B65" s="1" t="s">
        <v>121</v>
      </c>
      <c r="C65" s="22">
        <v>84.67</v>
      </c>
      <c r="D65" s="3">
        <v>1000</v>
      </c>
      <c r="E65" s="3">
        <v>68.5</v>
      </c>
      <c r="F65" s="3">
        <v>68.5</v>
      </c>
      <c r="G65" s="3">
        <f t="shared" si="8"/>
        <v>0</v>
      </c>
      <c r="H65" s="3">
        <v>1000</v>
      </c>
      <c r="I65" s="48" t="s">
        <v>254</v>
      </c>
    </row>
    <row r="66" spans="1:9" x14ac:dyDescent="0.2">
      <c r="A66" s="1">
        <v>309</v>
      </c>
      <c r="B66" s="1" t="s">
        <v>122</v>
      </c>
      <c r="C66" s="22">
        <v>0</v>
      </c>
      <c r="D66" s="3">
        <v>0</v>
      </c>
      <c r="E66" s="3">
        <v>0</v>
      </c>
      <c r="F66" s="3">
        <v>0</v>
      </c>
      <c r="G66" s="3">
        <f t="shared" si="8"/>
        <v>0</v>
      </c>
      <c r="H66" s="3">
        <v>0</v>
      </c>
    </row>
    <row r="67" spans="1:9" x14ac:dyDescent="0.2">
      <c r="A67" s="1">
        <v>310</v>
      </c>
      <c r="B67" s="1" t="s">
        <v>123</v>
      </c>
      <c r="C67" s="22">
        <v>8517.41</v>
      </c>
      <c r="D67" s="3">
        <v>7500</v>
      </c>
      <c r="E67" s="3">
        <v>7500</v>
      </c>
      <c r="F67" s="3">
        <v>5199.5600000000004</v>
      </c>
      <c r="G67" s="3">
        <f t="shared" si="8"/>
        <v>2300.4399999999996</v>
      </c>
      <c r="H67" s="3">
        <v>7500</v>
      </c>
      <c r="I67" s="48" t="s">
        <v>241</v>
      </c>
    </row>
    <row r="68" spans="1:9" x14ac:dyDescent="0.2">
      <c r="A68" s="1">
        <v>311</v>
      </c>
      <c r="B68" s="1" t="s">
        <v>124</v>
      </c>
      <c r="C68" s="22">
        <v>1811.04</v>
      </c>
      <c r="D68" s="3">
        <v>2000</v>
      </c>
      <c r="E68" s="3">
        <v>2000</v>
      </c>
      <c r="F68" s="3">
        <v>0</v>
      </c>
      <c r="G68" s="3">
        <f t="shared" si="8"/>
        <v>2000</v>
      </c>
      <c r="H68" s="3">
        <v>2000</v>
      </c>
    </row>
    <row r="69" spans="1:9" x14ac:dyDescent="0.2">
      <c r="A69" s="1">
        <v>312</v>
      </c>
      <c r="B69" s="1" t="s">
        <v>125</v>
      </c>
      <c r="C69" s="22">
        <v>0</v>
      </c>
      <c r="D69" s="3">
        <v>0</v>
      </c>
      <c r="E69" s="3">
        <v>0</v>
      </c>
      <c r="F69" s="3">
        <v>0</v>
      </c>
      <c r="G69" s="3">
        <f t="shared" si="8"/>
        <v>0</v>
      </c>
      <c r="H69" s="3">
        <v>0</v>
      </c>
      <c r="I69" s="48" t="s">
        <v>239</v>
      </c>
    </row>
    <row r="70" spans="1:9" x14ac:dyDescent="0.2">
      <c r="A70" s="1">
        <v>313</v>
      </c>
      <c r="B70" s="1" t="s">
        <v>222</v>
      </c>
      <c r="C70" s="22">
        <v>0</v>
      </c>
      <c r="D70" s="3">
        <v>500</v>
      </c>
      <c r="E70" s="3">
        <v>250</v>
      </c>
      <c r="F70" s="3">
        <v>145.19999999999999</v>
      </c>
      <c r="G70" s="3">
        <f t="shared" si="8"/>
        <v>104.80000000000001</v>
      </c>
      <c r="H70" s="3">
        <v>5000</v>
      </c>
      <c r="I70" s="48" t="s">
        <v>271</v>
      </c>
    </row>
    <row r="71" spans="1:9" x14ac:dyDescent="0.2">
      <c r="A71" s="1">
        <v>315</v>
      </c>
      <c r="B71" s="1" t="s">
        <v>126</v>
      </c>
      <c r="C71" s="22">
        <v>0</v>
      </c>
      <c r="D71" s="3">
        <v>10</v>
      </c>
      <c r="E71" s="3">
        <v>10</v>
      </c>
      <c r="F71" s="3">
        <v>0</v>
      </c>
      <c r="G71" s="3">
        <f t="shared" si="8"/>
        <v>10</v>
      </c>
      <c r="H71" s="3">
        <v>10</v>
      </c>
    </row>
    <row r="72" spans="1:9" x14ac:dyDescent="0.2">
      <c r="A72" s="1">
        <v>316</v>
      </c>
      <c r="B72" s="1" t="s">
        <v>127</v>
      </c>
      <c r="C72" s="22">
        <v>1127.95</v>
      </c>
      <c r="D72" s="3">
        <v>250</v>
      </c>
      <c r="E72" s="3">
        <v>250</v>
      </c>
      <c r="F72" s="3">
        <v>0</v>
      </c>
      <c r="G72" s="3">
        <f t="shared" si="8"/>
        <v>250</v>
      </c>
      <c r="H72" s="3">
        <v>250</v>
      </c>
      <c r="I72" s="48" t="s">
        <v>201</v>
      </c>
    </row>
    <row r="73" spans="1:9" x14ac:dyDescent="0.2">
      <c r="A73" s="1">
        <v>318</v>
      </c>
      <c r="B73" s="1" t="s">
        <v>128</v>
      </c>
      <c r="C73" s="22">
        <v>0</v>
      </c>
      <c r="D73" s="3">
        <v>50</v>
      </c>
      <c r="E73" s="3">
        <v>50</v>
      </c>
      <c r="F73" s="3">
        <v>0</v>
      </c>
      <c r="G73" s="3">
        <f t="shared" si="8"/>
        <v>50</v>
      </c>
      <c r="H73" s="3">
        <v>50</v>
      </c>
    </row>
    <row r="74" spans="1:9" x14ac:dyDescent="0.2">
      <c r="A74" s="1">
        <v>320</v>
      </c>
      <c r="B74" s="1" t="s">
        <v>129</v>
      </c>
      <c r="C74" s="22">
        <v>333.33</v>
      </c>
      <c r="D74" s="3">
        <v>350</v>
      </c>
      <c r="E74" s="3">
        <v>350</v>
      </c>
      <c r="F74" s="3">
        <v>165</v>
      </c>
      <c r="G74" s="3">
        <f t="shared" si="8"/>
        <v>185</v>
      </c>
      <c r="H74" s="3">
        <v>350</v>
      </c>
    </row>
    <row r="75" spans="1:9" x14ac:dyDescent="0.2">
      <c r="A75" s="1">
        <v>321</v>
      </c>
      <c r="B75" s="1" t="s">
        <v>196</v>
      </c>
      <c r="C75" s="22">
        <v>0</v>
      </c>
      <c r="D75" s="3">
        <v>1000</v>
      </c>
      <c r="E75" s="3">
        <v>1000</v>
      </c>
      <c r="F75" s="3">
        <v>0</v>
      </c>
      <c r="G75" s="3">
        <f t="shared" si="8"/>
        <v>1000</v>
      </c>
      <c r="H75" s="12">
        <v>0</v>
      </c>
      <c r="I75" s="48" t="s">
        <v>300</v>
      </c>
    </row>
    <row r="76" spans="1:9" x14ac:dyDescent="0.2">
      <c r="A76" s="1">
        <v>805</v>
      </c>
      <c r="B76" s="1" t="s">
        <v>180</v>
      </c>
      <c r="C76" s="22">
        <v>68.5</v>
      </c>
      <c r="D76" s="3">
        <v>70</v>
      </c>
      <c r="E76" s="3">
        <v>68.5</v>
      </c>
      <c r="F76" s="3">
        <v>68.5</v>
      </c>
      <c r="G76" s="3">
        <f t="shared" si="8"/>
        <v>0</v>
      </c>
      <c r="H76" s="3">
        <v>70</v>
      </c>
    </row>
    <row r="77" spans="1:9" x14ac:dyDescent="0.2">
      <c r="A77" s="1">
        <v>810</v>
      </c>
      <c r="B77" s="1" t="s">
        <v>181</v>
      </c>
      <c r="C77" s="22">
        <v>730.54</v>
      </c>
      <c r="D77" s="3">
        <v>0</v>
      </c>
      <c r="E77" s="3">
        <v>0</v>
      </c>
      <c r="F77" s="3">
        <v>944.46</v>
      </c>
      <c r="G77" s="3">
        <f t="shared" si="8"/>
        <v>-944.46</v>
      </c>
      <c r="H77" s="3">
        <v>0</v>
      </c>
      <c r="I77" s="47" t="s">
        <v>273</v>
      </c>
    </row>
    <row r="78" spans="1:9" x14ac:dyDescent="0.2">
      <c r="A78" s="1">
        <v>811</v>
      </c>
      <c r="B78" s="1" t="s">
        <v>182</v>
      </c>
      <c r="C78" s="22">
        <v>0</v>
      </c>
      <c r="D78" s="3">
        <v>0</v>
      </c>
      <c r="E78" s="3">
        <v>0</v>
      </c>
      <c r="F78" s="3">
        <v>0</v>
      </c>
      <c r="G78" s="3">
        <f t="shared" si="8"/>
        <v>0</v>
      </c>
      <c r="H78" s="3">
        <v>0</v>
      </c>
      <c r="I78" s="47"/>
    </row>
    <row r="79" spans="1:9" x14ac:dyDescent="0.2">
      <c r="A79" s="1">
        <v>815</v>
      </c>
      <c r="B79" s="1" t="s">
        <v>197</v>
      </c>
      <c r="C79" s="22">
        <v>250</v>
      </c>
      <c r="D79" s="3">
        <v>0</v>
      </c>
      <c r="E79" s="3">
        <v>0</v>
      </c>
      <c r="F79" s="3">
        <v>0</v>
      </c>
      <c r="G79" s="3">
        <f t="shared" si="8"/>
        <v>0</v>
      </c>
      <c r="H79" s="3">
        <v>0</v>
      </c>
    </row>
    <row r="80" spans="1:9" x14ac:dyDescent="0.2">
      <c r="A80" s="1">
        <v>820</v>
      </c>
      <c r="B80" s="1" t="s">
        <v>198</v>
      </c>
      <c r="C80" s="22">
        <v>1485.46</v>
      </c>
      <c r="D80" s="3">
        <v>0</v>
      </c>
      <c r="E80" s="3">
        <v>0</v>
      </c>
      <c r="F80" s="3">
        <v>2878</v>
      </c>
      <c r="G80" s="3">
        <f t="shared" si="8"/>
        <v>-2878</v>
      </c>
      <c r="H80" s="3">
        <v>500</v>
      </c>
      <c r="I80" s="48" t="s">
        <v>272</v>
      </c>
    </row>
    <row r="81" spans="1:9" x14ac:dyDescent="0.2">
      <c r="A81" s="1">
        <v>825</v>
      </c>
      <c r="B81" s="1" t="s">
        <v>199</v>
      </c>
      <c r="C81" s="22">
        <v>175.77</v>
      </c>
      <c r="D81" s="3">
        <v>300</v>
      </c>
      <c r="E81" s="3">
        <v>250</v>
      </c>
      <c r="F81" s="3">
        <v>92.16</v>
      </c>
      <c r="G81" s="3">
        <f t="shared" si="8"/>
        <v>157.84</v>
      </c>
      <c r="H81" s="3">
        <v>300</v>
      </c>
    </row>
    <row r="82" spans="1:9" s="2" customFormat="1" ht="12" x14ac:dyDescent="0.25">
      <c r="A82" s="4" t="s">
        <v>24</v>
      </c>
      <c r="B82" s="4"/>
      <c r="C82" s="23">
        <f>SUM(C44,C53,C54,C60,C61,C62,C63,C64,C65,C66,C67,C68,C69,C70:C81)</f>
        <v>114175.90000000002</v>
      </c>
      <c r="D82" s="5">
        <f t="shared" ref="D82:H82" si="9">SUM(D44,D53,D54,D60,D61,D62,D63,D64,D65,D66,D67,D68,D69,D70:D81)</f>
        <v>54935</v>
      </c>
      <c r="E82" s="15">
        <f t="shared" si="9"/>
        <v>51233.5</v>
      </c>
      <c r="F82" s="5">
        <f t="shared" si="9"/>
        <v>37470.99</v>
      </c>
      <c r="G82" s="5">
        <f t="shared" si="9"/>
        <v>13762.509999999998</v>
      </c>
      <c r="H82" s="5">
        <f t="shared" si="9"/>
        <v>62290</v>
      </c>
      <c r="I82" s="54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58120-FFCB-472E-B3A5-88B4F2AC18FD}">
  <dimension ref="A2:I44"/>
  <sheetViews>
    <sheetView zoomScale="120" zoomScaleNormal="120" workbookViewId="0">
      <pane ySplit="7" topLeftCell="A8" activePane="bottomLeft" state="frozen"/>
      <selection pane="bottomLeft" activeCell="B2" sqref="B2"/>
    </sheetView>
  </sheetViews>
  <sheetFormatPr defaultColWidth="25.44140625" defaultRowHeight="11.4" x14ac:dyDescent="0.2"/>
  <cols>
    <col min="1" max="1" width="12.6640625" style="1" customWidth="1"/>
    <col min="2" max="2" width="31.109375" style="1" customWidth="1"/>
    <col min="3" max="3" width="11" style="20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ht="12" x14ac:dyDescent="0.2">
      <c r="B2" s="1" t="s">
        <v>302</v>
      </c>
    </row>
    <row r="3" spans="1:9" ht="12" x14ac:dyDescent="0.2">
      <c r="B3" s="1" t="s">
        <v>229</v>
      </c>
    </row>
    <row r="5" spans="1:9" ht="12" x14ac:dyDescent="0.25">
      <c r="C5" s="21" t="s">
        <v>7</v>
      </c>
      <c r="D5" s="2" t="s">
        <v>231</v>
      </c>
      <c r="E5" s="2" t="s">
        <v>8</v>
      </c>
      <c r="F5" s="2" t="s">
        <v>9</v>
      </c>
      <c r="G5" s="2" t="s">
        <v>10</v>
      </c>
      <c r="H5" s="2" t="s">
        <v>230</v>
      </c>
      <c r="I5" s="2" t="s">
        <v>184</v>
      </c>
    </row>
    <row r="6" spans="1:9" ht="12" x14ac:dyDescent="0.25">
      <c r="C6" s="21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207</v>
      </c>
    </row>
    <row r="8" spans="1:9" ht="12" x14ac:dyDescent="0.25">
      <c r="A8" s="2" t="s">
        <v>2</v>
      </c>
    </row>
    <row r="9" spans="1:9" ht="12" x14ac:dyDescent="0.2">
      <c r="A9" s="1">
        <v>5000</v>
      </c>
      <c r="B9" s="1" t="s">
        <v>13</v>
      </c>
      <c r="C9" s="22">
        <v>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  <c r="I9" s="1" t="s">
        <v>187</v>
      </c>
    </row>
    <row r="10" spans="1:9" ht="12" x14ac:dyDescent="0.2">
      <c r="A10" s="1">
        <v>5001</v>
      </c>
      <c r="B10" s="1" t="s">
        <v>130</v>
      </c>
      <c r="C10" s="22">
        <v>2575.0700000000002</v>
      </c>
      <c r="D10" s="3">
        <v>11000</v>
      </c>
      <c r="E10" s="3">
        <v>11000</v>
      </c>
      <c r="F10" s="3">
        <v>8751.35</v>
      </c>
      <c r="G10" s="3">
        <f>SUM(F10-E10)</f>
        <v>-2248.6499999999996</v>
      </c>
      <c r="H10" s="3">
        <v>22000</v>
      </c>
      <c r="I10" s="1" t="s">
        <v>274</v>
      </c>
    </row>
    <row r="11" spans="1:9" ht="12" x14ac:dyDescent="0.2">
      <c r="A11" s="1">
        <v>5002</v>
      </c>
      <c r="B11" s="1" t="s">
        <v>131</v>
      </c>
      <c r="C11" s="22">
        <v>-666.67</v>
      </c>
      <c r="D11" s="3">
        <v>1000</v>
      </c>
      <c r="E11" s="3">
        <v>1000</v>
      </c>
      <c r="F11" s="3">
        <v>375</v>
      </c>
      <c r="G11" s="3">
        <f t="shared" ref="G11:G15" si="0">SUM(F11-E11)</f>
        <v>-625</v>
      </c>
      <c r="H11" s="3">
        <v>1500</v>
      </c>
    </row>
    <row r="12" spans="1:9" ht="12" x14ac:dyDescent="0.2">
      <c r="A12" s="1">
        <v>5003</v>
      </c>
      <c r="B12" s="1" t="s">
        <v>132</v>
      </c>
      <c r="C12" s="22">
        <v>604.75</v>
      </c>
      <c r="D12" s="3">
        <v>2000</v>
      </c>
      <c r="E12" s="3">
        <v>2000</v>
      </c>
      <c r="F12" s="3">
        <v>2324.87</v>
      </c>
      <c r="G12" s="3">
        <f t="shared" si="0"/>
        <v>324.86999999999989</v>
      </c>
      <c r="H12" s="3">
        <v>4000</v>
      </c>
      <c r="I12" s="1" t="s">
        <v>274</v>
      </c>
    </row>
    <row r="13" spans="1:9" ht="12" x14ac:dyDescent="0.2">
      <c r="A13" s="1">
        <v>5004</v>
      </c>
      <c r="B13" s="1" t="s">
        <v>133</v>
      </c>
      <c r="C13" s="22">
        <v>2056.33</v>
      </c>
      <c r="D13" s="3">
        <v>12000</v>
      </c>
      <c r="E13" s="3">
        <v>12000</v>
      </c>
      <c r="F13" s="3">
        <v>7631.19</v>
      </c>
      <c r="G13" s="3">
        <f t="shared" si="0"/>
        <v>-4368.8100000000004</v>
      </c>
      <c r="H13" s="3">
        <v>18000</v>
      </c>
      <c r="I13" s="1" t="s">
        <v>274</v>
      </c>
    </row>
    <row r="14" spans="1:9" ht="12" x14ac:dyDescent="0.2">
      <c r="A14" s="1">
        <v>5010</v>
      </c>
      <c r="B14" s="1" t="s">
        <v>134</v>
      </c>
      <c r="C14" s="22">
        <v>386.67</v>
      </c>
      <c r="D14" s="3">
        <v>0</v>
      </c>
      <c r="E14" s="3">
        <v>0</v>
      </c>
      <c r="F14" s="3">
        <v>-324.99</v>
      </c>
      <c r="G14" s="3">
        <f t="shared" si="0"/>
        <v>-324.99</v>
      </c>
      <c r="H14" s="3">
        <v>0</v>
      </c>
    </row>
    <row r="15" spans="1:9" ht="12" x14ac:dyDescent="0.2">
      <c r="A15" s="1">
        <v>5015</v>
      </c>
      <c r="B15" s="1" t="s">
        <v>135</v>
      </c>
      <c r="C15" s="22">
        <v>0</v>
      </c>
      <c r="D15" s="3">
        <v>0</v>
      </c>
      <c r="E15" s="3">
        <v>0</v>
      </c>
      <c r="F15" s="3">
        <v>0</v>
      </c>
      <c r="G15" s="3">
        <f t="shared" si="0"/>
        <v>0</v>
      </c>
      <c r="H15" s="3">
        <v>0</v>
      </c>
    </row>
    <row r="16" spans="1:9" ht="12" x14ac:dyDescent="0.2">
      <c r="A16" s="1">
        <v>5020</v>
      </c>
      <c r="B16" s="1" t="s">
        <v>164</v>
      </c>
      <c r="C16" s="22">
        <v>13907.43</v>
      </c>
      <c r="D16" s="3">
        <v>0</v>
      </c>
      <c r="E16" s="3">
        <v>0</v>
      </c>
      <c r="F16" s="3">
        <v>4790</v>
      </c>
      <c r="G16" s="3">
        <f t="shared" ref="G16:G17" si="1">SUM(F16-E16)</f>
        <v>4790</v>
      </c>
      <c r="H16" s="3">
        <v>0</v>
      </c>
      <c r="I16" s="1" t="s">
        <v>242</v>
      </c>
    </row>
    <row r="17" spans="1:9" ht="12" x14ac:dyDescent="0.2">
      <c r="A17" s="1">
        <v>5025</v>
      </c>
      <c r="B17" s="1" t="s">
        <v>255</v>
      </c>
      <c r="C17" s="22">
        <v>0</v>
      </c>
      <c r="D17" s="3">
        <v>0</v>
      </c>
      <c r="E17" s="3">
        <v>0</v>
      </c>
      <c r="F17" s="3">
        <v>64.58</v>
      </c>
      <c r="G17" s="3">
        <f t="shared" si="1"/>
        <v>64.58</v>
      </c>
      <c r="H17" s="3">
        <v>0</v>
      </c>
      <c r="I17" s="1" t="s">
        <v>256</v>
      </c>
    </row>
    <row r="18" spans="1:9" ht="12" x14ac:dyDescent="0.25">
      <c r="A18" s="4" t="s">
        <v>18</v>
      </c>
      <c r="B18" s="4"/>
      <c r="C18" s="23">
        <f t="shared" ref="C18:H18" si="2">SUM(C9:C17)</f>
        <v>18863.580000000002</v>
      </c>
      <c r="D18" s="5">
        <f t="shared" si="2"/>
        <v>26000</v>
      </c>
      <c r="E18" s="5">
        <f t="shared" si="2"/>
        <v>26000</v>
      </c>
      <c r="F18" s="5">
        <f t="shared" si="2"/>
        <v>23612</v>
      </c>
      <c r="G18" s="5">
        <f t="shared" si="2"/>
        <v>-2388</v>
      </c>
      <c r="H18" s="5">
        <f t="shared" si="2"/>
        <v>45500</v>
      </c>
      <c r="I18" s="3"/>
    </row>
    <row r="19" spans="1:9" ht="12" x14ac:dyDescent="0.2">
      <c r="C19" s="22"/>
      <c r="D19" s="3"/>
      <c r="E19" s="3"/>
      <c r="F19" s="3"/>
      <c r="G19" s="3"/>
      <c r="H19" s="3"/>
      <c r="I19" s="3"/>
    </row>
    <row r="20" spans="1:9" ht="12" x14ac:dyDescent="0.25">
      <c r="A20" s="2" t="s">
        <v>3</v>
      </c>
    </row>
    <row r="21" spans="1:9" ht="12" x14ac:dyDescent="0.2">
      <c r="A21" s="1">
        <v>502</v>
      </c>
      <c r="B21" s="1" t="s">
        <v>136</v>
      </c>
      <c r="C21" s="22"/>
      <c r="D21" s="3"/>
      <c r="E21" s="3"/>
      <c r="F21" s="3"/>
      <c r="G21" s="3"/>
      <c r="H21" s="3"/>
    </row>
    <row r="22" spans="1:9" ht="12" x14ac:dyDescent="0.2">
      <c r="A22" s="1" t="s">
        <v>137</v>
      </c>
      <c r="B22" s="1" t="s">
        <v>138</v>
      </c>
      <c r="C22" s="22">
        <v>4441.1000000000004</v>
      </c>
      <c r="D22" s="3">
        <v>4600</v>
      </c>
      <c r="E22" s="3">
        <v>4600</v>
      </c>
      <c r="F22" s="3">
        <v>3553.1</v>
      </c>
      <c r="G22" s="3">
        <f t="shared" ref="G22:G43" si="3">SUM(E22-F22)</f>
        <v>1046.9000000000001</v>
      </c>
      <c r="H22" s="3">
        <v>6000</v>
      </c>
    </row>
    <row r="23" spans="1:9" ht="12" x14ac:dyDescent="0.2">
      <c r="A23" s="1" t="s">
        <v>139</v>
      </c>
      <c r="B23" s="1" t="s">
        <v>140</v>
      </c>
      <c r="C23" s="22">
        <v>2440.73</v>
      </c>
      <c r="D23" s="3">
        <v>3300</v>
      </c>
      <c r="E23" s="3">
        <v>3300</v>
      </c>
      <c r="F23" s="3">
        <v>1718.41</v>
      </c>
      <c r="G23" s="3">
        <f t="shared" si="3"/>
        <v>1581.59</v>
      </c>
      <c r="H23" s="3">
        <v>3200</v>
      </c>
    </row>
    <row r="24" spans="1:9" ht="12" x14ac:dyDescent="0.2">
      <c r="A24" s="1" t="s">
        <v>141</v>
      </c>
      <c r="B24" s="1" t="s">
        <v>142</v>
      </c>
      <c r="C24" s="22">
        <v>1328.37</v>
      </c>
      <c r="D24" s="3">
        <v>3500</v>
      </c>
      <c r="E24" s="3">
        <v>4500</v>
      </c>
      <c r="F24" s="3">
        <v>3158.78</v>
      </c>
      <c r="G24" s="3">
        <f>SUM(E24-F24)</f>
        <v>1341.2199999999998</v>
      </c>
      <c r="H24" s="3">
        <v>5000</v>
      </c>
      <c r="I24" s="1" t="s">
        <v>257</v>
      </c>
    </row>
    <row r="25" spans="1:9" ht="12" x14ac:dyDescent="0.2">
      <c r="A25" s="1" t="s">
        <v>143</v>
      </c>
      <c r="B25" s="1" t="s">
        <v>144</v>
      </c>
      <c r="C25" s="22">
        <v>3570.59</v>
      </c>
      <c r="D25" s="3">
        <v>5000</v>
      </c>
      <c r="E25" s="3">
        <v>5000</v>
      </c>
      <c r="F25" s="3">
        <v>2443.4299999999998</v>
      </c>
      <c r="G25" s="3">
        <f t="shared" si="3"/>
        <v>2556.5700000000002</v>
      </c>
      <c r="H25" s="3">
        <v>5000</v>
      </c>
      <c r="I25" s="1" t="s">
        <v>258</v>
      </c>
    </row>
    <row r="26" spans="1:9" ht="12" x14ac:dyDescent="0.2">
      <c r="A26" s="1" t="s">
        <v>145</v>
      </c>
      <c r="B26" s="1" t="s">
        <v>208</v>
      </c>
      <c r="C26" s="22">
        <v>2962</v>
      </c>
      <c r="D26" s="3">
        <v>250</v>
      </c>
      <c r="E26" s="3">
        <v>250</v>
      </c>
      <c r="F26" s="3">
        <v>555.75</v>
      </c>
      <c r="G26" s="3">
        <f t="shared" si="3"/>
        <v>-305.75</v>
      </c>
      <c r="H26" s="3">
        <v>300</v>
      </c>
    </row>
    <row r="27" spans="1:9" ht="12" x14ac:dyDescent="0.25">
      <c r="A27" s="4">
        <v>502</v>
      </c>
      <c r="B27" s="4" t="s">
        <v>28</v>
      </c>
      <c r="C27" s="23">
        <f>SUM(C22:C26)</f>
        <v>14742.79</v>
      </c>
      <c r="D27" s="5">
        <f t="shared" ref="D27:H27" si="4">SUM(D22:D26)</f>
        <v>16650</v>
      </c>
      <c r="E27" s="5">
        <f t="shared" si="4"/>
        <v>17650</v>
      </c>
      <c r="F27" s="5">
        <f t="shared" si="4"/>
        <v>11429.470000000001</v>
      </c>
      <c r="G27" s="5">
        <f t="shared" si="4"/>
        <v>6220.53</v>
      </c>
      <c r="H27" s="5">
        <f t="shared" si="4"/>
        <v>19500</v>
      </c>
    </row>
    <row r="28" spans="1:9" ht="12" x14ac:dyDescent="0.2">
      <c r="A28" s="1">
        <v>503</v>
      </c>
      <c r="B28" s="1" t="s">
        <v>146</v>
      </c>
      <c r="C28" s="22"/>
      <c r="D28" s="3"/>
      <c r="E28" s="3"/>
      <c r="F28" s="3"/>
      <c r="G28" s="3"/>
      <c r="H28" s="3"/>
    </row>
    <row r="29" spans="1:9" ht="12" x14ac:dyDescent="0.2">
      <c r="A29" s="1" t="s">
        <v>147</v>
      </c>
      <c r="B29" s="1" t="s">
        <v>129</v>
      </c>
      <c r="C29" s="22">
        <v>9555.24</v>
      </c>
      <c r="D29" s="3">
        <v>7000</v>
      </c>
      <c r="E29" s="3">
        <v>1800</v>
      </c>
      <c r="F29" s="3">
        <v>842.06</v>
      </c>
      <c r="G29" s="3">
        <f t="shared" si="3"/>
        <v>957.94</v>
      </c>
      <c r="H29" s="3">
        <v>2500</v>
      </c>
      <c r="I29" s="1" t="s">
        <v>293</v>
      </c>
    </row>
    <row r="30" spans="1:9" ht="12" x14ac:dyDescent="0.2">
      <c r="A30" s="1" t="s">
        <v>148</v>
      </c>
      <c r="B30" s="1" t="s">
        <v>149</v>
      </c>
      <c r="C30" s="22">
        <v>78.13</v>
      </c>
      <c r="D30" s="3">
        <v>750</v>
      </c>
      <c r="E30" s="3">
        <v>1018.95</v>
      </c>
      <c r="F30" s="3">
        <v>1018.95</v>
      </c>
      <c r="G30" s="3">
        <f t="shared" si="3"/>
        <v>0</v>
      </c>
      <c r="H30" s="3">
        <v>750</v>
      </c>
      <c r="I30" s="1" t="s">
        <v>259</v>
      </c>
    </row>
    <row r="31" spans="1:9" ht="12" x14ac:dyDescent="0.2">
      <c r="A31" s="1" t="s">
        <v>150</v>
      </c>
      <c r="B31" s="1" t="s">
        <v>151</v>
      </c>
      <c r="C31" s="22">
        <v>3602.95</v>
      </c>
      <c r="D31" s="3">
        <v>4000</v>
      </c>
      <c r="E31" s="3">
        <v>4000</v>
      </c>
      <c r="F31" s="3">
        <v>2901.19</v>
      </c>
      <c r="G31" s="3">
        <f t="shared" si="3"/>
        <v>1098.81</v>
      </c>
      <c r="H31" s="3">
        <v>4500</v>
      </c>
    </row>
    <row r="32" spans="1:9" ht="12" x14ac:dyDescent="0.2">
      <c r="A32" s="1" t="s">
        <v>152</v>
      </c>
      <c r="B32" s="1" t="s">
        <v>153</v>
      </c>
      <c r="C32" s="22">
        <v>737.83</v>
      </c>
      <c r="D32" s="3">
        <v>1250</v>
      </c>
      <c r="E32" s="3">
        <v>1250</v>
      </c>
      <c r="F32" s="3">
        <v>1126.17</v>
      </c>
      <c r="G32" s="3">
        <f t="shared" si="3"/>
        <v>123.82999999999993</v>
      </c>
      <c r="H32" s="3">
        <v>1250</v>
      </c>
    </row>
    <row r="33" spans="1:9" ht="12" x14ac:dyDescent="0.2">
      <c r="A33" s="1" t="s">
        <v>154</v>
      </c>
      <c r="B33" s="1" t="s">
        <v>155</v>
      </c>
      <c r="C33" s="22">
        <v>0</v>
      </c>
      <c r="D33" s="3">
        <v>0</v>
      </c>
      <c r="E33" s="3">
        <v>0</v>
      </c>
      <c r="F33" s="3">
        <v>0</v>
      </c>
      <c r="G33" s="3">
        <f t="shared" si="3"/>
        <v>0</v>
      </c>
      <c r="H33" s="3">
        <v>0</v>
      </c>
    </row>
    <row r="34" spans="1:9" ht="12" x14ac:dyDescent="0.2">
      <c r="A34" s="1" t="s">
        <v>156</v>
      </c>
      <c r="B34" s="1" t="s">
        <v>157</v>
      </c>
      <c r="C34" s="22">
        <v>465</v>
      </c>
      <c r="D34" s="3">
        <v>500</v>
      </c>
      <c r="E34" s="3">
        <v>1000</v>
      </c>
      <c r="F34" s="3">
        <v>819.77</v>
      </c>
      <c r="G34" s="3">
        <f t="shared" si="3"/>
        <v>180.23000000000002</v>
      </c>
      <c r="H34" s="3">
        <v>1100</v>
      </c>
      <c r="I34" s="1" t="s">
        <v>286</v>
      </c>
    </row>
    <row r="35" spans="1:9" ht="12" x14ac:dyDescent="0.2">
      <c r="A35" s="1" t="s">
        <v>158</v>
      </c>
      <c r="B35" s="1" t="s">
        <v>66</v>
      </c>
      <c r="C35" s="22">
        <v>0</v>
      </c>
      <c r="D35" s="3">
        <v>0</v>
      </c>
      <c r="E35" s="3">
        <v>0</v>
      </c>
      <c r="F35" s="3">
        <v>0</v>
      </c>
      <c r="G35" s="3">
        <f t="shared" si="3"/>
        <v>0</v>
      </c>
      <c r="H35" s="3">
        <v>0</v>
      </c>
    </row>
    <row r="36" spans="1:9" ht="12" x14ac:dyDescent="0.2">
      <c r="A36" s="1" t="s">
        <v>159</v>
      </c>
      <c r="B36" s="1" t="s">
        <v>160</v>
      </c>
      <c r="C36" s="22">
        <v>0</v>
      </c>
      <c r="D36" s="3">
        <v>1000</v>
      </c>
      <c r="E36" s="3">
        <v>1028</v>
      </c>
      <c r="F36" s="3">
        <v>3328</v>
      </c>
      <c r="G36" s="3">
        <f t="shared" si="3"/>
        <v>-2300</v>
      </c>
      <c r="H36" s="3">
        <v>0</v>
      </c>
      <c r="I36" s="1" t="s">
        <v>260</v>
      </c>
    </row>
    <row r="37" spans="1:9" ht="12" x14ac:dyDescent="0.2">
      <c r="A37" s="1" t="s">
        <v>209</v>
      </c>
      <c r="B37" s="1" t="s">
        <v>211</v>
      </c>
      <c r="C37" s="22">
        <v>0</v>
      </c>
      <c r="D37" s="3">
        <v>200</v>
      </c>
      <c r="E37" s="3">
        <v>100</v>
      </c>
      <c r="F37" s="3">
        <v>0</v>
      </c>
      <c r="G37" s="3">
        <f t="shared" si="3"/>
        <v>100</v>
      </c>
      <c r="H37" s="3">
        <v>200</v>
      </c>
      <c r="I37" s="1" t="s">
        <v>284</v>
      </c>
    </row>
    <row r="38" spans="1:9" ht="12" x14ac:dyDescent="0.2">
      <c r="A38" s="1" t="s">
        <v>210</v>
      </c>
      <c r="B38" s="1" t="s">
        <v>212</v>
      </c>
      <c r="C38" s="22">
        <v>0</v>
      </c>
      <c r="D38" s="3">
        <v>150</v>
      </c>
      <c r="E38" s="3">
        <v>150</v>
      </c>
      <c r="F38" s="3">
        <v>0</v>
      </c>
      <c r="G38" s="3">
        <f t="shared" si="3"/>
        <v>150</v>
      </c>
      <c r="H38" s="3">
        <v>150</v>
      </c>
    </row>
    <row r="39" spans="1:9" ht="12" x14ac:dyDescent="0.25">
      <c r="A39" s="4">
        <v>503</v>
      </c>
      <c r="B39" s="4" t="s">
        <v>28</v>
      </c>
      <c r="C39" s="23">
        <f>SUM(C29:C38)</f>
        <v>14439.15</v>
      </c>
      <c r="D39" s="5">
        <f t="shared" ref="D39:H39" si="5">SUM(D29:D38)</f>
        <v>14850</v>
      </c>
      <c r="E39" s="5">
        <f t="shared" si="5"/>
        <v>10346.950000000001</v>
      </c>
      <c r="F39" s="5">
        <f t="shared" si="5"/>
        <v>10036.14</v>
      </c>
      <c r="G39" s="5">
        <f t="shared" si="5"/>
        <v>310.80999999999995</v>
      </c>
      <c r="H39" s="5">
        <f t="shared" si="5"/>
        <v>10450</v>
      </c>
    </row>
    <row r="40" spans="1:9" ht="12" x14ac:dyDescent="0.2">
      <c r="A40" s="1">
        <v>504</v>
      </c>
      <c r="B40" s="1" t="s">
        <v>161</v>
      </c>
      <c r="C40" s="22">
        <v>541.53</v>
      </c>
      <c r="D40" s="3">
        <v>1000</v>
      </c>
      <c r="E40" s="3">
        <v>5200</v>
      </c>
      <c r="F40" s="3">
        <v>5152.28</v>
      </c>
      <c r="G40" s="3">
        <f t="shared" si="3"/>
        <v>47.720000000000255</v>
      </c>
      <c r="H40" s="3">
        <v>10000</v>
      </c>
      <c r="I40" s="1" t="s">
        <v>294</v>
      </c>
    </row>
    <row r="41" spans="1:9" ht="12" x14ac:dyDescent="0.2">
      <c r="A41" s="1">
        <v>506</v>
      </c>
      <c r="B41" s="1" t="s">
        <v>162</v>
      </c>
      <c r="C41" s="22">
        <v>0</v>
      </c>
      <c r="D41" s="3">
        <v>0</v>
      </c>
      <c r="E41" s="3">
        <v>0</v>
      </c>
      <c r="F41" s="3">
        <v>0</v>
      </c>
      <c r="G41" s="3">
        <f t="shared" si="3"/>
        <v>0</v>
      </c>
      <c r="H41" s="3">
        <v>0</v>
      </c>
    </row>
    <row r="42" spans="1:9" ht="12" x14ac:dyDescent="0.2">
      <c r="A42" s="1">
        <v>510</v>
      </c>
      <c r="B42" s="1" t="s">
        <v>218</v>
      </c>
      <c r="C42" s="22">
        <v>0</v>
      </c>
      <c r="D42" s="3">
        <v>0</v>
      </c>
      <c r="E42" s="3">
        <v>0</v>
      </c>
      <c r="F42" s="3">
        <v>0</v>
      </c>
      <c r="G42" s="3">
        <f t="shared" si="3"/>
        <v>0</v>
      </c>
      <c r="H42" s="3">
        <v>0</v>
      </c>
    </row>
    <row r="43" spans="1:9" ht="12" x14ac:dyDescent="0.2">
      <c r="A43" s="1">
        <v>515</v>
      </c>
      <c r="B43" s="1" t="s">
        <v>221</v>
      </c>
      <c r="C43" s="22">
        <v>7937.29</v>
      </c>
      <c r="D43" s="3">
        <v>30000</v>
      </c>
      <c r="E43" s="3">
        <v>30000</v>
      </c>
      <c r="F43" s="3">
        <v>21936</v>
      </c>
      <c r="G43" s="3">
        <f t="shared" si="3"/>
        <v>8064</v>
      </c>
      <c r="H43" s="3">
        <v>25000</v>
      </c>
      <c r="I43" s="1" t="s">
        <v>275</v>
      </c>
    </row>
    <row r="44" spans="1:9" ht="12" x14ac:dyDescent="0.25">
      <c r="A44" s="4" t="s">
        <v>24</v>
      </c>
      <c r="B44" s="4"/>
      <c r="C44" s="23">
        <f>SUM(C27+C39+C40+C41+C42+C43)</f>
        <v>37660.76</v>
      </c>
      <c r="D44" s="5">
        <f t="shared" ref="D44:H44" si="6">SUM(D27+D39+D40+D41+D42+D43)</f>
        <v>62500</v>
      </c>
      <c r="E44" s="5">
        <f t="shared" si="6"/>
        <v>63196.95</v>
      </c>
      <c r="F44" s="5">
        <f t="shared" si="6"/>
        <v>48553.89</v>
      </c>
      <c r="G44" s="5">
        <f t="shared" si="6"/>
        <v>14643.060000000001</v>
      </c>
      <c r="H44" s="5">
        <f t="shared" si="6"/>
        <v>64950</v>
      </c>
      <c r="I44" s="3"/>
    </row>
  </sheetData>
  <pageMargins left="0.7" right="0.7" top="0.75" bottom="0.75" header="0.3" footer="0.3"/>
  <ignoredErrors>
    <ignoredError sqref="G3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2B1C9-2692-4AA5-B3F7-A17F36B844CE}">
  <dimension ref="A2:I38"/>
  <sheetViews>
    <sheetView zoomScale="120" zoomScaleNormal="120" workbookViewId="0">
      <pane ySplit="7" topLeftCell="A8" activePane="bottomLeft" state="frozen"/>
      <selection pane="bottomLeft" activeCell="D44" sqref="D44:G56"/>
    </sheetView>
  </sheetViews>
  <sheetFormatPr defaultColWidth="25.44140625" defaultRowHeight="11.4" x14ac:dyDescent="0.2"/>
  <cols>
    <col min="1" max="1" width="12.6640625" style="1" customWidth="1"/>
    <col min="2" max="2" width="25.44140625" style="1"/>
    <col min="3" max="3" width="11" style="20" bestFit="1" customWidth="1"/>
    <col min="4" max="8" width="11" style="1" bestFit="1" customWidth="1"/>
    <col min="9" max="9" width="83.5546875" style="1" customWidth="1"/>
    <col min="10" max="16384" width="25.44140625" style="1"/>
  </cols>
  <sheetData>
    <row r="2" spans="1:9" ht="12" x14ac:dyDescent="0.2">
      <c r="B2" s="1" t="s">
        <v>302</v>
      </c>
    </row>
    <row r="3" spans="1:9" ht="12" x14ac:dyDescent="0.2">
      <c r="B3" s="1" t="s">
        <v>229</v>
      </c>
    </row>
    <row r="5" spans="1:9" ht="12" x14ac:dyDescent="0.25">
      <c r="C5" s="21" t="s">
        <v>7</v>
      </c>
      <c r="D5" s="2" t="s">
        <v>231</v>
      </c>
      <c r="E5" s="2" t="s">
        <v>8</v>
      </c>
      <c r="F5" s="2" t="s">
        <v>9</v>
      </c>
      <c r="G5" s="2" t="s">
        <v>10</v>
      </c>
      <c r="H5" s="2" t="s">
        <v>230</v>
      </c>
      <c r="I5" s="2" t="s">
        <v>184</v>
      </c>
    </row>
    <row r="6" spans="1:9" ht="12" x14ac:dyDescent="0.25">
      <c r="C6" s="21" t="s">
        <v>11</v>
      </c>
      <c r="D6" s="2" t="s">
        <v>12</v>
      </c>
      <c r="E6" s="2"/>
      <c r="F6" s="2"/>
      <c r="G6" s="2"/>
      <c r="H6" s="2" t="s">
        <v>12</v>
      </c>
      <c r="I6" s="2"/>
    </row>
    <row r="7" spans="1:9" ht="12" x14ac:dyDescent="0.25">
      <c r="A7" s="2" t="s">
        <v>213</v>
      </c>
    </row>
    <row r="8" spans="1:9" ht="12" x14ac:dyDescent="0.2">
      <c r="A8" s="1" t="s">
        <v>2</v>
      </c>
    </row>
    <row r="9" spans="1:9" ht="12" x14ac:dyDescent="0.2">
      <c r="A9" s="1">
        <v>6000</v>
      </c>
      <c r="B9" s="1" t="s">
        <v>13</v>
      </c>
      <c r="C9" s="22">
        <v>0</v>
      </c>
      <c r="D9" s="3">
        <v>0</v>
      </c>
      <c r="E9" s="3">
        <v>0</v>
      </c>
      <c r="F9" s="3">
        <v>0</v>
      </c>
      <c r="G9" s="3">
        <f>SUM(F9-E9)</f>
        <v>0</v>
      </c>
      <c r="H9" s="3">
        <v>0</v>
      </c>
      <c r="I9" s="1" t="s">
        <v>187</v>
      </c>
    </row>
    <row r="10" spans="1:9" ht="12" x14ac:dyDescent="0.2">
      <c r="A10" s="1">
        <v>6001</v>
      </c>
      <c r="B10" s="1" t="s">
        <v>130</v>
      </c>
      <c r="C10" s="22">
        <v>14640.83</v>
      </c>
      <c r="D10" s="3">
        <v>17000</v>
      </c>
      <c r="E10" s="3">
        <v>17000</v>
      </c>
      <c r="F10" s="3">
        <v>15317</v>
      </c>
      <c r="G10" s="3">
        <f>SUM(F10-E10)</f>
        <v>-1683</v>
      </c>
      <c r="H10" s="3">
        <v>22000</v>
      </c>
    </row>
    <row r="11" spans="1:9" ht="12" x14ac:dyDescent="0.2">
      <c r="A11" s="1">
        <v>6002</v>
      </c>
      <c r="B11" s="1" t="s">
        <v>132</v>
      </c>
      <c r="C11" s="22">
        <v>-33</v>
      </c>
      <c r="D11" s="3">
        <v>1000</v>
      </c>
      <c r="E11" s="3">
        <v>1800</v>
      </c>
      <c r="F11" s="3">
        <v>1234.42</v>
      </c>
      <c r="G11" s="3">
        <f t="shared" ref="G11:G14" si="0">SUM(F11-E11)</f>
        <v>-565.57999999999993</v>
      </c>
      <c r="H11" s="3">
        <v>4000</v>
      </c>
      <c r="I11" s="1" t="s">
        <v>287</v>
      </c>
    </row>
    <row r="12" spans="1:9" ht="12" x14ac:dyDescent="0.2">
      <c r="A12" s="1">
        <v>6003</v>
      </c>
      <c r="B12" s="1" t="s">
        <v>163</v>
      </c>
      <c r="C12" s="22">
        <v>0</v>
      </c>
      <c r="D12" s="3">
        <v>0</v>
      </c>
      <c r="E12" s="3">
        <v>0</v>
      </c>
      <c r="F12" s="3">
        <v>74.25</v>
      </c>
      <c r="G12" s="3">
        <f t="shared" si="0"/>
        <v>74.25</v>
      </c>
      <c r="H12" s="3">
        <v>0</v>
      </c>
    </row>
    <row r="13" spans="1:9" ht="12" x14ac:dyDescent="0.2">
      <c r="A13" s="1">
        <v>6010</v>
      </c>
      <c r="B13" s="1" t="s">
        <v>164</v>
      </c>
      <c r="C13" s="22">
        <v>0</v>
      </c>
      <c r="D13" s="3">
        <v>0</v>
      </c>
      <c r="E13" s="3">
        <v>0</v>
      </c>
      <c r="F13" s="3">
        <v>0</v>
      </c>
      <c r="G13" s="3">
        <f t="shared" si="0"/>
        <v>0</v>
      </c>
      <c r="H13" s="3">
        <v>0</v>
      </c>
    </row>
    <row r="14" spans="1:9" ht="12" x14ac:dyDescent="0.2">
      <c r="A14" s="1">
        <v>6015</v>
      </c>
      <c r="B14" s="1" t="s">
        <v>134</v>
      </c>
      <c r="C14" s="22">
        <v>0</v>
      </c>
      <c r="D14" s="3">
        <v>0</v>
      </c>
      <c r="E14" s="3">
        <v>0</v>
      </c>
      <c r="F14" s="3">
        <v>83.363600000000005</v>
      </c>
      <c r="G14" s="3">
        <f t="shared" si="0"/>
        <v>83.363600000000005</v>
      </c>
      <c r="H14" s="3">
        <v>0</v>
      </c>
    </row>
    <row r="15" spans="1:9" ht="12" x14ac:dyDescent="0.25">
      <c r="A15" s="4" t="s">
        <v>18</v>
      </c>
      <c r="B15" s="4"/>
      <c r="C15" s="23">
        <f t="shared" ref="C15:H15" si="1">SUM(C9:C14)</f>
        <v>14607.83</v>
      </c>
      <c r="D15" s="5">
        <f t="shared" si="1"/>
        <v>18000</v>
      </c>
      <c r="E15" s="5">
        <f t="shared" si="1"/>
        <v>18800</v>
      </c>
      <c r="F15" s="5">
        <f t="shared" si="1"/>
        <v>16709.033599999999</v>
      </c>
      <c r="G15" s="5">
        <f t="shared" si="1"/>
        <v>-2090.9663999999998</v>
      </c>
      <c r="H15" s="5">
        <f t="shared" si="1"/>
        <v>26000</v>
      </c>
      <c r="I15" s="3"/>
    </row>
    <row r="16" spans="1:9" ht="12" x14ac:dyDescent="0.2">
      <c r="C16" s="22"/>
      <c r="D16" s="3"/>
      <c r="E16" s="3"/>
      <c r="F16" s="3"/>
      <c r="G16" s="3"/>
      <c r="H16" s="3"/>
      <c r="I16" s="3"/>
    </row>
    <row r="17" spans="1:9" ht="12" x14ac:dyDescent="0.2">
      <c r="A17" s="1" t="s">
        <v>3</v>
      </c>
    </row>
    <row r="18" spans="1:9" ht="12" x14ac:dyDescent="0.2">
      <c r="A18" s="1">
        <v>602</v>
      </c>
      <c r="B18" s="1" t="s">
        <v>136</v>
      </c>
      <c r="C18" s="22"/>
      <c r="D18" s="3"/>
      <c r="E18" s="3"/>
      <c r="F18" s="3"/>
      <c r="G18" s="3"/>
      <c r="H18" s="3"/>
    </row>
    <row r="19" spans="1:9" ht="12" x14ac:dyDescent="0.2">
      <c r="A19" s="1" t="s">
        <v>165</v>
      </c>
      <c r="B19" s="1" t="s">
        <v>140</v>
      </c>
      <c r="C19" s="22">
        <v>1377.86</v>
      </c>
      <c r="D19" s="3">
        <v>1500</v>
      </c>
      <c r="E19" s="3">
        <v>1088.74</v>
      </c>
      <c r="F19" s="3">
        <v>1088.74</v>
      </c>
      <c r="G19" s="3">
        <f t="shared" ref="G19:G37" si="2">SUM(E19-F19)</f>
        <v>0</v>
      </c>
      <c r="H19" s="3">
        <v>1500</v>
      </c>
    </row>
    <row r="20" spans="1:9" ht="12" x14ac:dyDescent="0.2">
      <c r="A20" s="1" t="s">
        <v>166</v>
      </c>
      <c r="B20" s="1" t="s">
        <v>214</v>
      </c>
      <c r="C20" s="22">
        <v>937.67</v>
      </c>
      <c r="D20" s="3">
        <v>1200</v>
      </c>
      <c r="E20" s="3">
        <v>1100</v>
      </c>
      <c r="F20" s="3">
        <v>725.54</v>
      </c>
      <c r="G20" s="3">
        <f t="shared" si="2"/>
        <v>374.46000000000004</v>
      </c>
      <c r="H20" s="3">
        <v>1200</v>
      </c>
    </row>
    <row r="21" spans="1:9" ht="12" x14ac:dyDescent="0.2">
      <c r="A21" s="1" t="s">
        <v>167</v>
      </c>
      <c r="B21" s="1" t="s">
        <v>142</v>
      </c>
      <c r="C21" s="22">
        <v>978.29</v>
      </c>
      <c r="D21" s="3">
        <v>2500</v>
      </c>
      <c r="E21" s="3">
        <v>2500</v>
      </c>
      <c r="F21" s="3">
        <v>1888.258</v>
      </c>
      <c r="G21" s="3">
        <f>SUM(E21-F21)</f>
        <v>611.74199999999996</v>
      </c>
      <c r="H21" s="3">
        <v>3500</v>
      </c>
      <c r="I21" s="1" t="s">
        <v>261</v>
      </c>
    </row>
    <row r="22" spans="1:9" ht="12" x14ac:dyDescent="0.2">
      <c r="A22" s="1" t="s">
        <v>168</v>
      </c>
      <c r="B22" s="1" t="s">
        <v>144</v>
      </c>
      <c r="C22" s="22">
        <v>1189.21</v>
      </c>
      <c r="D22" s="3">
        <v>2000</v>
      </c>
      <c r="E22" s="3">
        <v>2000</v>
      </c>
      <c r="F22" s="3">
        <v>1085.03</v>
      </c>
      <c r="G22" s="3">
        <f t="shared" si="2"/>
        <v>914.97</v>
      </c>
      <c r="H22" s="3">
        <v>1800</v>
      </c>
      <c r="I22" s="1" t="s">
        <v>262</v>
      </c>
    </row>
    <row r="23" spans="1:9" ht="12" x14ac:dyDescent="0.2">
      <c r="A23" s="1" t="s">
        <v>169</v>
      </c>
      <c r="B23" s="1" t="s">
        <v>78</v>
      </c>
      <c r="C23" s="22">
        <v>1896.2</v>
      </c>
      <c r="D23" s="3">
        <v>2000</v>
      </c>
      <c r="E23" s="3">
        <v>2000</v>
      </c>
      <c r="F23" s="3">
        <v>1516.2</v>
      </c>
      <c r="G23" s="3">
        <f t="shared" si="2"/>
        <v>483.79999999999995</v>
      </c>
      <c r="H23" s="3">
        <v>2400</v>
      </c>
    </row>
    <row r="24" spans="1:9" ht="12" x14ac:dyDescent="0.25">
      <c r="A24" s="4">
        <v>602</v>
      </c>
      <c r="B24" s="4" t="s">
        <v>28</v>
      </c>
      <c r="C24" s="23">
        <f>SUM(C19:C23)</f>
        <v>6379.23</v>
      </c>
      <c r="D24" s="5">
        <f t="shared" ref="D24:H24" si="3">SUM(D19:D23)</f>
        <v>9200</v>
      </c>
      <c r="E24" s="5">
        <f t="shared" si="3"/>
        <v>8688.74</v>
      </c>
      <c r="F24" s="5">
        <f t="shared" si="3"/>
        <v>6303.768</v>
      </c>
      <c r="G24" s="5">
        <f t="shared" si="3"/>
        <v>2384.9719999999998</v>
      </c>
      <c r="H24" s="5">
        <f t="shared" si="3"/>
        <v>10400</v>
      </c>
    </row>
    <row r="25" spans="1:9" ht="12" x14ac:dyDescent="0.2">
      <c r="A25" s="1">
        <v>603</v>
      </c>
      <c r="B25" s="1" t="s">
        <v>146</v>
      </c>
      <c r="C25" s="22"/>
      <c r="D25" s="3"/>
      <c r="E25" s="3"/>
      <c r="F25" s="3"/>
      <c r="G25" s="3"/>
      <c r="H25" s="3"/>
    </row>
    <row r="26" spans="1:9" ht="12" x14ac:dyDescent="0.2">
      <c r="A26" s="1" t="s">
        <v>170</v>
      </c>
      <c r="B26" s="1" t="s">
        <v>129</v>
      </c>
      <c r="C26" s="22">
        <v>1339.57</v>
      </c>
      <c r="D26" s="3">
        <v>2500</v>
      </c>
      <c r="E26" s="3">
        <v>2500</v>
      </c>
      <c r="F26" s="3">
        <v>567</v>
      </c>
      <c r="G26" s="3">
        <f t="shared" si="2"/>
        <v>1933</v>
      </c>
      <c r="H26" s="3">
        <v>2500</v>
      </c>
      <c r="I26" s="1" t="s">
        <v>263</v>
      </c>
    </row>
    <row r="27" spans="1:9" ht="12" x14ac:dyDescent="0.2">
      <c r="A27" s="1" t="s">
        <v>171</v>
      </c>
      <c r="B27" s="1" t="s">
        <v>149</v>
      </c>
      <c r="C27" s="22">
        <v>140.63</v>
      </c>
      <c r="D27" s="3">
        <v>750</v>
      </c>
      <c r="E27" s="3">
        <v>750</v>
      </c>
      <c r="F27" s="3">
        <v>0</v>
      </c>
      <c r="G27" s="3">
        <f t="shared" si="2"/>
        <v>750</v>
      </c>
      <c r="H27" s="3">
        <v>750</v>
      </c>
    </row>
    <row r="28" spans="1:9" ht="12" x14ac:dyDescent="0.2">
      <c r="A28" s="1" t="s">
        <v>172</v>
      </c>
      <c r="B28" s="1" t="s">
        <v>151</v>
      </c>
      <c r="C28" s="22">
        <v>3222.48</v>
      </c>
      <c r="D28" s="3">
        <v>4000</v>
      </c>
      <c r="E28" s="3">
        <v>4000</v>
      </c>
      <c r="F28" s="3">
        <v>2398.9899999999998</v>
      </c>
      <c r="G28" s="3">
        <f t="shared" si="2"/>
        <v>1601.0100000000002</v>
      </c>
      <c r="H28" s="3">
        <v>4000</v>
      </c>
    </row>
    <row r="29" spans="1:9" ht="12" x14ac:dyDescent="0.2">
      <c r="A29" s="1" t="s">
        <v>173</v>
      </c>
      <c r="B29" s="1" t="s">
        <v>153</v>
      </c>
      <c r="C29" s="22">
        <v>429.55</v>
      </c>
      <c r="D29" s="3">
        <v>500</v>
      </c>
      <c r="E29" s="3">
        <v>750</v>
      </c>
      <c r="F29" s="3">
        <v>447.08</v>
      </c>
      <c r="G29" s="3">
        <f t="shared" si="2"/>
        <v>302.92</v>
      </c>
      <c r="H29" s="3">
        <v>750</v>
      </c>
      <c r="I29" s="1" t="s">
        <v>288</v>
      </c>
    </row>
    <row r="30" spans="1:9" ht="12" x14ac:dyDescent="0.2">
      <c r="A30" s="1" t="s">
        <v>174</v>
      </c>
      <c r="B30" s="1" t="s">
        <v>155</v>
      </c>
      <c r="C30" s="22">
        <v>0</v>
      </c>
      <c r="D30" s="3">
        <v>0</v>
      </c>
      <c r="E30" s="3">
        <v>0</v>
      </c>
      <c r="F30" s="3">
        <v>0</v>
      </c>
      <c r="G30" s="3">
        <f t="shared" si="2"/>
        <v>0</v>
      </c>
      <c r="H30" s="3">
        <v>0</v>
      </c>
    </row>
    <row r="31" spans="1:9" ht="12" x14ac:dyDescent="0.2">
      <c r="A31" s="1" t="s">
        <v>175</v>
      </c>
      <c r="B31" s="1" t="s">
        <v>157</v>
      </c>
      <c r="C31" s="22">
        <v>427.95</v>
      </c>
      <c r="D31" s="3">
        <v>1600</v>
      </c>
      <c r="E31" s="3">
        <v>1600</v>
      </c>
      <c r="F31" s="3">
        <v>1104.58</v>
      </c>
      <c r="G31" s="3">
        <f t="shared" si="2"/>
        <v>495.42000000000007</v>
      </c>
      <c r="H31" s="3">
        <v>750</v>
      </c>
    </row>
    <row r="32" spans="1:9" ht="12" x14ac:dyDescent="0.2">
      <c r="A32" s="1" t="s">
        <v>176</v>
      </c>
      <c r="B32" s="1" t="s">
        <v>66</v>
      </c>
      <c r="C32" s="22">
        <v>0</v>
      </c>
      <c r="D32" s="3">
        <v>0</v>
      </c>
      <c r="E32" s="3">
        <v>0</v>
      </c>
      <c r="F32" s="3">
        <v>0</v>
      </c>
      <c r="G32" s="3">
        <f t="shared" si="2"/>
        <v>0</v>
      </c>
      <c r="H32" s="3">
        <v>0</v>
      </c>
    </row>
    <row r="33" spans="1:9" ht="12" x14ac:dyDescent="0.2">
      <c r="A33" s="1" t="s">
        <v>215</v>
      </c>
      <c r="B33" s="1" t="s">
        <v>217</v>
      </c>
      <c r="C33" s="22">
        <v>0</v>
      </c>
      <c r="D33" s="3">
        <v>0</v>
      </c>
      <c r="E33" s="3">
        <v>0</v>
      </c>
      <c r="F33" s="3">
        <v>0</v>
      </c>
      <c r="G33" s="3">
        <f t="shared" si="2"/>
        <v>0</v>
      </c>
      <c r="H33" s="3">
        <v>0</v>
      </c>
    </row>
    <row r="34" spans="1:9" ht="12" x14ac:dyDescent="0.2">
      <c r="A34" s="1" t="s">
        <v>216</v>
      </c>
      <c r="B34" s="1" t="s">
        <v>76</v>
      </c>
      <c r="C34" s="22">
        <v>0</v>
      </c>
      <c r="D34" s="3">
        <v>0</v>
      </c>
      <c r="E34" s="3">
        <v>0</v>
      </c>
      <c r="F34" s="3">
        <v>0</v>
      </c>
      <c r="G34" s="3">
        <f t="shared" si="2"/>
        <v>0</v>
      </c>
      <c r="H34" s="3">
        <v>0</v>
      </c>
    </row>
    <row r="35" spans="1:9" ht="12" x14ac:dyDescent="0.25">
      <c r="A35" s="4">
        <v>603</v>
      </c>
      <c r="B35" s="4" t="s">
        <v>28</v>
      </c>
      <c r="C35" s="23">
        <f>SUM(C26:C34)</f>
        <v>5560.18</v>
      </c>
      <c r="D35" s="5">
        <f t="shared" ref="D35:H35" si="4">SUM(D26:D34)</f>
        <v>9350</v>
      </c>
      <c r="E35" s="5">
        <f t="shared" si="4"/>
        <v>9600</v>
      </c>
      <c r="F35" s="5">
        <f t="shared" si="4"/>
        <v>4517.6499999999996</v>
      </c>
      <c r="G35" s="5">
        <f t="shared" si="4"/>
        <v>5082.3500000000004</v>
      </c>
      <c r="H35" s="5">
        <f t="shared" si="4"/>
        <v>8750</v>
      </c>
    </row>
    <row r="36" spans="1:9" ht="12" x14ac:dyDescent="0.2">
      <c r="A36" s="1">
        <v>605</v>
      </c>
      <c r="B36" s="1" t="s">
        <v>177</v>
      </c>
      <c r="C36" s="22">
        <v>0</v>
      </c>
      <c r="D36" s="3">
        <v>500</v>
      </c>
      <c r="E36" s="3">
        <v>500</v>
      </c>
      <c r="F36" s="3">
        <v>0</v>
      </c>
      <c r="G36" s="3">
        <f t="shared" si="2"/>
        <v>500</v>
      </c>
      <c r="H36" s="3">
        <v>500</v>
      </c>
    </row>
    <row r="37" spans="1:9" ht="12" x14ac:dyDescent="0.2">
      <c r="A37" s="1">
        <v>605</v>
      </c>
      <c r="B37" s="1" t="s">
        <v>178</v>
      </c>
      <c r="C37" s="22">
        <v>0</v>
      </c>
      <c r="D37" s="3">
        <v>5000</v>
      </c>
      <c r="E37" s="3">
        <v>5000</v>
      </c>
      <c r="F37" s="3">
        <v>3604.05</v>
      </c>
      <c r="G37" s="3">
        <f t="shared" si="2"/>
        <v>1395.9499999999998</v>
      </c>
      <c r="H37" s="3">
        <v>12000</v>
      </c>
      <c r="I37" s="1" t="s">
        <v>264</v>
      </c>
    </row>
    <row r="38" spans="1:9" ht="12" x14ac:dyDescent="0.25">
      <c r="A38" s="4" t="s">
        <v>24</v>
      </c>
      <c r="B38" s="4"/>
      <c r="C38" s="23">
        <f t="shared" ref="C38:H38" si="5">SUM(C24+C35+C36+C37)</f>
        <v>11939.41</v>
      </c>
      <c r="D38" s="5">
        <f t="shared" si="5"/>
        <v>24050</v>
      </c>
      <c r="E38" s="5">
        <f t="shared" si="5"/>
        <v>23788.739999999998</v>
      </c>
      <c r="F38" s="5">
        <f t="shared" si="5"/>
        <v>14425.468000000001</v>
      </c>
      <c r="G38" s="5">
        <f t="shared" si="5"/>
        <v>9363.2720000000008</v>
      </c>
      <c r="H38" s="5">
        <f t="shared" si="5"/>
        <v>31650</v>
      </c>
      <c r="I38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a8e958-9770-47ad-b159-b584ffceace9">
      <UserInfo>
        <DisplayName>Council Members</DisplayName>
        <AccountId>33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8FCF21170094692E0ED80736358E9" ma:contentTypeVersion="12" ma:contentTypeDescription="Create a new document." ma:contentTypeScope="" ma:versionID="f8db478011952572cbadfc3dfb193402">
  <xsd:schema xmlns:xsd="http://www.w3.org/2001/XMLSchema" xmlns:xs="http://www.w3.org/2001/XMLSchema" xmlns:p="http://schemas.microsoft.com/office/2006/metadata/properties" xmlns:ns2="f497ec07-5185-41b9-9895-1f7eb8e69ca3" xmlns:ns3="eaa8e958-9770-47ad-b159-b584ffceace9" targetNamespace="http://schemas.microsoft.com/office/2006/metadata/properties" ma:root="true" ma:fieldsID="f5827ccf4f9b6159d28e64be43c9a61f" ns2:_="" ns3:_="">
    <xsd:import namespace="f497ec07-5185-41b9-9895-1f7eb8e69ca3"/>
    <xsd:import namespace="eaa8e958-9770-47ad-b159-b584ffceac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97ec07-5185-41b9-9895-1f7eb8e69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a8e958-9770-47ad-b159-b584ffceace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43EAFB-D61A-4BA9-890B-F5663186F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0E965D-C660-49E2-8D2F-BFAF25C20E1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19B5080-7CAE-417A-A6CC-60BD09A152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Roads &amp; Traffic</vt:lpstr>
      <vt:lpstr>Planning</vt:lpstr>
      <vt:lpstr>F&amp;GP</vt:lpstr>
      <vt:lpstr>E&amp;W</vt:lpstr>
      <vt:lpstr>Queen's Hall</vt:lpstr>
      <vt:lpstr>CVH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Sam.Heynes</dc:creator>
  <cp:lastModifiedBy>Sam Heynes</cp:lastModifiedBy>
  <cp:lastPrinted>2020-01-21T14:37:19Z</cp:lastPrinted>
  <dcterms:created xsi:type="dcterms:W3CDTF">2018-11-19T14:46:41Z</dcterms:created>
  <dcterms:modified xsi:type="dcterms:W3CDTF">2021-12-22T13:53:49Z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0x01010077A8FCF21170094692E0ED80736358E9</vt:lpwstr>
  </property>
</Properties>
</file>