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3-24/24.01.18 - Full Council/"/>
    </mc:Choice>
  </mc:AlternateContent>
  <xr:revisionPtr revIDLastSave="0" documentId="8_{3615E64A-B556-4B90-AB26-C5ACFF2B65B4}" xr6:coauthVersionLast="47" xr6:coauthVersionMax="47" xr10:uidLastSave="{00000000-0000-0000-0000-000000000000}"/>
  <bookViews>
    <workbookView xWindow="-23148" yWindow="-108" windowWidth="23256" windowHeight="12576" activeTab="3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8" l="1"/>
  <c r="G38" i="6"/>
  <c r="G37" i="6"/>
  <c r="G29" i="6"/>
  <c r="G10" i="4"/>
  <c r="G12" i="4"/>
  <c r="G56" i="4"/>
  <c r="G24" i="4"/>
  <c r="G36" i="7"/>
  <c r="G35" i="7"/>
  <c r="G26" i="7"/>
  <c r="G27" i="7"/>
  <c r="G28" i="7"/>
  <c r="G29" i="7"/>
  <c r="G30" i="7"/>
  <c r="G31" i="7"/>
  <c r="G32" i="7"/>
  <c r="G33" i="7"/>
  <c r="G25" i="7"/>
  <c r="G19" i="7"/>
  <c r="G20" i="7"/>
  <c r="G21" i="7"/>
  <c r="G22" i="7"/>
  <c r="G18" i="7"/>
  <c r="G28" i="6"/>
  <c r="G30" i="6"/>
  <c r="G31" i="6"/>
  <c r="G32" i="6"/>
  <c r="G33" i="6"/>
  <c r="G34" i="6"/>
  <c r="G35" i="6"/>
  <c r="G27" i="6"/>
  <c r="G21" i="6"/>
  <c r="G22" i="6"/>
  <c r="G23" i="6"/>
  <c r="G24" i="6"/>
  <c r="G20" i="6"/>
  <c r="G10" i="6"/>
  <c r="G11" i="6"/>
  <c r="G12" i="6"/>
  <c r="G13" i="6"/>
  <c r="G14" i="6"/>
  <c r="G15" i="6"/>
  <c r="G9" i="6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50" i="5"/>
  <c r="G47" i="5"/>
  <c r="G48" i="5"/>
  <c r="G38" i="5"/>
  <c r="G39" i="5"/>
  <c r="G40" i="5"/>
  <c r="G41" i="5"/>
  <c r="G42" i="5"/>
  <c r="G37" i="5"/>
  <c r="G12" i="5"/>
  <c r="G13" i="5"/>
  <c r="G14" i="5"/>
  <c r="G15" i="5"/>
  <c r="G16" i="5"/>
  <c r="G17" i="5"/>
  <c r="G11" i="5"/>
  <c r="G23" i="5"/>
  <c r="G24" i="5"/>
  <c r="G25" i="5"/>
  <c r="G26" i="5"/>
  <c r="G27" i="5"/>
  <c r="G28" i="5"/>
  <c r="G29" i="5"/>
  <c r="G30" i="5"/>
  <c r="G31" i="5"/>
  <c r="G32" i="5"/>
  <c r="G33" i="5"/>
  <c r="G34" i="5"/>
  <c r="G22" i="5"/>
  <c r="G18" i="2"/>
  <c r="G19" i="2"/>
  <c r="G20" i="2"/>
  <c r="G21" i="2"/>
  <c r="G22" i="2"/>
  <c r="G17" i="2"/>
  <c r="G9" i="2"/>
  <c r="G10" i="2"/>
  <c r="G11" i="2"/>
  <c r="G12" i="2"/>
  <c r="G13" i="2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7" i="4"/>
  <c r="G58" i="4"/>
  <c r="G59" i="4"/>
  <c r="G60" i="4"/>
  <c r="G61" i="4"/>
  <c r="G62" i="4"/>
  <c r="G63" i="4"/>
  <c r="G64" i="4"/>
  <c r="G65" i="4"/>
  <c r="G66" i="4"/>
  <c r="G67" i="4"/>
  <c r="G68" i="4"/>
  <c r="G31" i="4"/>
  <c r="G11" i="4"/>
  <c r="G13" i="4"/>
  <c r="G14" i="4"/>
  <c r="G15" i="4"/>
  <c r="G16" i="4"/>
  <c r="G17" i="4"/>
  <c r="G18" i="4"/>
  <c r="G19" i="4"/>
  <c r="G20" i="4"/>
  <c r="G21" i="4"/>
  <c r="G22" i="4"/>
  <c r="G23" i="4"/>
  <c r="G25" i="4"/>
  <c r="G26" i="4"/>
  <c r="G27" i="4"/>
  <c r="E69" i="4"/>
  <c r="G39" i="6"/>
  <c r="D35" i="5"/>
  <c r="D49" i="5"/>
  <c r="D43" i="5"/>
  <c r="E28" i="4"/>
  <c r="C23" i="2"/>
  <c r="C14" i="2"/>
  <c r="H28" i="4"/>
  <c r="F28" i="4"/>
  <c r="D28" i="4"/>
  <c r="C28" i="4"/>
  <c r="F16" i="6"/>
  <c r="G35" i="5" l="1"/>
  <c r="H69" i="4"/>
  <c r="F69" i="4"/>
  <c r="D69" i="4"/>
  <c r="C69" i="4"/>
  <c r="H16" i="6" l="1"/>
  <c r="E16" i="6"/>
  <c r="D16" i="6"/>
  <c r="C16" i="6"/>
  <c r="C10" i="3" l="1"/>
  <c r="C11" i="3" s="1"/>
  <c r="J5" i="8" l="1"/>
  <c r="G46" i="5" l="1"/>
  <c r="G44" i="5"/>
  <c r="H34" i="7" l="1"/>
  <c r="F34" i="7"/>
  <c r="E34" i="7"/>
  <c r="D34" i="7"/>
  <c r="C34" i="7"/>
  <c r="H23" i="7"/>
  <c r="F23" i="7"/>
  <c r="E23" i="7"/>
  <c r="D23" i="7"/>
  <c r="C23" i="7"/>
  <c r="H14" i="7"/>
  <c r="N5" i="8" s="1"/>
  <c r="F14" i="7"/>
  <c r="E14" i="7"/>
  <c r="D14" i="7"/>
  <c r="C14" i="7"/>
  <c r="G13" i="7"/>
  <c r="G12" i="7"/>
  <c r="G11" i="7"/>
  <c r="G10" i="7"/>
  <c r="G9" i="7"/>
  <c r="D36" i="6"/>
  <c r="E36" i="6"/>
  <c r="F36" i="6"/>
  <c r="H36" i="6"/>
  <c r="C36" i="6"/>
  <c r="D25" i="6"/>
  <c r="E25" i="6"/>
  <c r="F25" i="6"/>
  <c r="H25" i="6"/>
  <c r="C25" i="6"/>
  <c r="M5" i="8"/>
  <c r="G9" i="3"/>
  <c r="G10" i="3" s="1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E49" i="5"/>
  <c r="F49" i="5"/>
  <c r="H49" i="5"/>
  <c r="C49" i="5"/>
  <c r="E43" i="5"/>
  <c r="F43" i="5"/>
  <c r="H43" i="5"/>
  <c r="C43" i="5"/>
  <c r="E35" i="5"/>
  <c r="F35" i="5"/>
  <c r="H35" i="5"/>
  <c r="C35" i="5"/>
  <c r="H18" i="5"/>
  <c r="L5" i="8" s="1"/>
  <c r="F18" i="5"/>
  <c r="E18" i="5"/>
  <c r="D18" i="5"/>
  <c r="C18" i="5"/>
  <c r="E40" i="6" l="1"/>
  <c r="H40" i="6"/>
  <c r="M7" i="8" s="1"/>
  <c r="M9" i="8" s="1"/>
  <c r="D40" i="6"/>
  <c r="C69" i="5"/>
  <c r="G28" i="4"/>
  <c r="F40" i="6"/>
  <c r="F37" i="7"/>
  <c r="H69" i="5"/>
  <c r="L7" i="8" s="1"/>
  <c r="L9" i="8" s="1"/>
  <c r="D69" i="5"/>
  <c r="E69" i="5"/>
  <c r="F69" i="5"/>
  <c r="C40" i="6"/>
  <c r="G16" i="6"/>
  <c r="D37" i="7"/>
  <c r="E54" i="7"/>
  <c r="G36" i="6"/>
  <c r="C37" i="7"/>
  <c r="E37" i="7"/>
  <c r="H37" i="7"/>
  <c r="N7" i="8" s="1"/>
  <c r="N9" i="8" s="1"/>
  <c r="G14" i="7"/>
  <c r="G34" i="7"/>
  <c r="G23" i="7"/>
  <c r="G25" i="6"/>
  <c r="G43" i="5"/>
  <c r="G49" i="5"/>
  <c r="B5" i="8"/>
  <c r="D14" i="2"/>
  <c r="E14" i="2"/>
  <c r="F14" i="2"/>
  <c r="G14" i="2"/>
  <c r="H14" i="2"/>
  <c r="I5" i="8" s="1"/>
  <c r="D23" i="2"/>
  <c r="E23" i="2"/>
  <c r="F23" i="2"/>
  <c r="H23" i="2"/>
  <c r="I7" i="8" s="1"/>
  <c r="G40" i="6" l="1"/>
  <c r="G69" i="5"/>
  <c r="G69" i="4"/>
  <c r="C7" i="8"/>
  <c r="I9" i="8"/>
  <c r="B7" i="8"/>
  <c r="D5" i="8"/>
  <c r="C5" i="8"/>
  <c r="D7" i="8"/>
  <c r="G5" i="8"/>
  <c r="K5" i="8"/>
  <c r="K9" i="8" s="1"/>
  <c r="E5" i="8"/>
  <c r="G7" i="8"/>
  <c r="G37" i="7"/>
  <c r="G18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<sst xmlns="http://schemas.openxmlformats.org/spreadsheetml/2006/main" count="707" uniqueCount="337">
  <si>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</si>
  <si>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</si>
  <si>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</si>
  <si>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</si>
  <si>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</si>
  <si>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</si>
  <si>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</si>
  <si>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</si>
  <si>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</si>
  <si>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</si>
  <si>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</si>
  <si>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</si>
  <si>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</si>
  <si>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</si>
  <si>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</si>
  <si>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</si>
  <si>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</si>
  <si>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</si>
  <si>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</si>
  <si>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</si>
  <si>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</si>
  <si>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</si>
  <si>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</si>
  <si>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</si>
  <si>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</si>
  <si>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</si>
  <si>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</si>
  <si>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</si>
  <si>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</si>
  <si>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</si>
  <si>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</si>
  <si>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</si>
  <si>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</si>
  <si>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</si>
  <si>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</si>
  <si>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</si>
  <si>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</si>
  <si>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</si>
  <si>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</si>
  <si>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</si>
  <si>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</si>
  <si>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</si>
  <si>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</si>
  <si>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</si>
  <si>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</si>
  <si>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</si>
  <si>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</si>
  <si>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</si>
  <si>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</si>
  <si>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</si>
  <si>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</si>
  <si>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</si>
  <si>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</si>
  <si>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</si>
  <si>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</si>
  <si>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</si>
  <si>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</si>
  <si>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</si>
  <si>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</si>
  <si>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</si>
  <si>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</si>
  <si>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</si>
  <si>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</si>
  <si>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</si>
  <si>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</si>
  <si>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</si>
  <si>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</si>
  <si>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</si>
  <si>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</si>
  <si>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</si>
  <si>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</si>
  <si>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</si>
  <si>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</si>
  <si>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</si>
  <si>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</si>
  <si>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</si>
  <si>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</si>
  <si>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</si>
  <si>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</si>
  <si>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</si>
  <si>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</si>
  <si>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</si>
  <si>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</si>
  <si>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</si>
  <si>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</si>
  <si>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</si>
  <si>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</si>
  <si>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</si>
  <si>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</si>
  <si>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</si>
  <si>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</si>
  <si>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</si>
  <si>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</si>
  <si>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</si>
  <si>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</si>
  <si>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</si>
  <si>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</si>
  <si>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</si>
  <si>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</si>
  <si>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</si>
  <si>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</si>
  <si>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</si>
  <si>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</si>
  <si>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</si>
  <si>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</si>
  <si>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</si>
  <si>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</si>
  <si>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</si>
  <si>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</si>
  <si>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</si>
  <si>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</si>
  <si>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</si>
  <si>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</si>
  <si>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</si>
  <si>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</si>
  <si>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</si>
  <si>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</si>
  <si>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</si>
  <si>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</si>
  <si>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</si>
  <si>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</si>
  <si>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</si>
  <si>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</si>
  <si>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</si>
  <si>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</si>
  <si>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</si>
  <si>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</si>
  <si>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</si>
  <si>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</si>
  <si>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</si>
  <si>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</si>
  <si>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</si>
  <si>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</si>
  <si>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</si>
  <si>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</si>
  <si>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</si>
  <si>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</si>
  <si>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</si>
  <si>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</si>
  <si>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</si>
  <si>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</si>
  <si>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</si>
  <si>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</si>
  <si>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</si>
  <si>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</si>
  <si>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</si>
  <si>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</si>
  <si>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</si>
  <si>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</si>
  <si>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</si>
  <si>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</si>
  <si>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</si>
  <si>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</si>
  <si>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</si>
  <si>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</si>
  <si>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</si>
  <si>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</si>
  <si>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</si>
  <si>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</si>
  <si>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</si>
  <si>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</si>
  <si>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</si>
  <si>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</si>
  <si>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</si>
  <si>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</si>
  <si>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</si>
  <si>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</si>
  <si>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</si>
  <si>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</si>
  <si>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</si>
  <si>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</si>
  <si>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</si>
  <si>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</si>
  <si>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</si>
  <si>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</si>
  <si>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</si>
  <si>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</si>
  <si>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</si>
  <si>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</si>
  <si>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</si>
  <si>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</si>
  <si>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</si>
  <si>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</si>
  <si>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</si>
  <si>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</si>
  <si>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</si>
  <si>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</si>
  <si>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</si>
  <si>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</si>
  <si>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</si>
  <si>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</si>
  <si>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</si>
  <si>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</si>
  <si>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</si>
  <si>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</si>
  <si>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</si>
  <si>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</si>
  <si>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E&amp;W</t>
  </si>
  <si>
    <t>QH</t>
  </si>
  <si>
    <t>CVH</t>
  </si>
  <si>
    <t xml:space="preserve">2022/2023 </t>
  </si>
  <si>
    <t>CCLA Investments</t>
  </si>
  <si>
    <t>PAT Test Machine Hire</t>
  </si>
  <si>
    <t>Platinum Jubilee Celebrations</t>
  </si>
  <si>
    <t>2023/24</t>
  </si>
  <si>
    <t xml:space="preserve">2023/2024 </t>
  </si>
  <si>
    <t>CCLA Interest</t>
  </si>
  <si>
    <t>External Toilet</t>
  </si>
  <si>
    <t>Reduced as maintenance outsourced.</t>
  </si>
  <si>
    <t>Increased due to gas/electricity price increases</t>
  </si>
  <si>
    <t>£3,870 to complete repairs to be covered by grant from Kempe Trust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</si>
  <si>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</si>
  <si>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</si>
  <si>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</si>
  <si>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</si>
  <si>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</si>
  <si>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</si>
  <si>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</si>
  <si>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</si>
  <si>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Tree Survey Due</t>
  </si>
  <si>
    <t>Cemetery maintenance contract in place</t>
  </si>
  <si>
    <t>Cuckfield Flag</t>
  </si>
  <si>
    <t>Includes repairs for damp issues in Gents</t>
  </si>
  <si>
    <t>Excludes transactions with an invoice date prior to 01/04/23</t>
  </si>
  <si>
    <t>2024/25</t>
  </si>
  <si>
    <t>Repairs to damaged basket pole and reinstallation</t>
  </si>
  <si>
    <t>2024/2025</t>
  </si>
  <si>
    <t>Re-Forecast</t>
  </si>
  <si>
    <t>Climate Change Activities</t>
  </si>
  <si>
    <t>CCLA Deposit</t>
  </si>
  <si>
    <t>Increased interest as higher balance in account.</t>
  </si>
  <si>
    <t>Increased forecast due to income from August's RoS event</t>
  </si>
  <si>
    <t>Added to Reserves</t>
  </si>
  <si>
    <t>Not required 2023-24</t>
  </si>
  <si>
    <t>Premium due March 2024</t>
  </si>
  <si>
    <t>Invoice due September 2023</t>
  </si>
  <si>
    <t>Carbon Footprint Analysis</t>
  </si>
  <si>
    <t>Buttinghill to transfer</t>
  </si>
  <si>
    <t>Increase</t>
  </si>
  <si>
    <t>Coronation Picnic not budgeted for</t>
  </si>
  <si>
    <t>Roads &amp; Traffic</t>
  </si>
  <si>
    <t>Costs higher than forecast</t>
  </si>
  <si>
    <t>Additional Parking Disc Purchased</t>
  </si>
  <si>
    <t>Unforecast Spend</t>
  </si>
  <si>
    <t>Repairs to Damage, Unforecast Spend</t>
  </si>
  <si>
    <t>Increased interest forecast due to higher balance</t>
  </si>
  <si>
    <t>Grant donation received</t>
  </si>
  <si>
    <t>Donations received from coronation event stallholders</t>
  </si>
  <si>
    <t>Donations from Coronation Party Stallholders</t>
  </si>
  <si>
    <t>Carbon Footprint Activities</t>
  </si>
  <si>
    <t>Decrease</t>
  </si>
  <si>
    <t>No name change for 2023-24</t>
  </si>
  <si>
    <t>Increase based on YTD income received</t>
  </si>
  <si>
    <t>Burial fees increased based on YTD income</t>
  </si>
  <si>
    <t>Offset Against 706 Street Furniture Repairs to Basket Pole</t>
  </si>
  <si>
    <t>Reduced Petrol Forecast</t>
  </si>
  <si>
    <t>Removed forecast see 140 Staff Uniform</t>
  </si>
  <si>
    <t>Removed, use 150 Staff Uniform</t>
  </si>
  <si>
    <t>Reduced to match actual</t>
  </si>
  <si>
    <t>Recycling</t>
  </si>
  <si>
    <t>Repairs to Skatepark</t>
  </si>
  <si>
    <t>Not performed so removed budget.</t>
  </si>
  <si>
    <t>Not contracted 2023-24</t>
  </si>
  <si>
    <t>New Spec Christmas Lighting</t>
  </si>
  <si>
    <t>Increase in Hourly Rate</t>
  </si>
  <si>
    <t>Regular Gardener</t>
  </si>
  <si>
    <t>Reduced forecast and transferred to Building Repairs for Damp Work</t>
  </si>
  <si>
    <t>To cover actual</t>
  </si>
  <si>
    <t>To offset 602/1 overspend</t>
  </si>
  <si>
    <t>To cover overspend for Building Repairs (Dampwork)</t>
  </si>
  <si>
    <t>Dampwork repairs</t>
  </si>
  <si>
    <t>Increased budget to match actuals.</t>
  </si>
  <si>
    <t>Received donations towards Christmas Hampers</t>
  </si>
  <si>
    <t>Cuckfield Calendar</t>
  </si>
  <si>
    <t>Plan to repeat this in 2024</t>
  </si>
  <si>
    <t>Donation from Kempe Trust to pay for repairs to Lychgate roof</t>
  </si>
  <si>
    <t>Use Reserves, ride on mower service and removal of ash tree</t>
  </si>
  <si>
    <t>New irregular regular hirer been using the hall for the past year, uncertain how long this will continue so not raising forecast for 2024-25</t>
  </si>
  <si>
    <t>Actual to 31/8/23</t>
  </si>
  <si>
    <t>Event costs increased 2023-24</t>
  </si>
  <si>
    <t>Actuals to 31/8/23</t>
  </si>
  <si>
    <t>April-October paid, backdated LG Pay increase to be paid in December.</t>
  </si>
  <si>
    <t>Increased based on YTD Expenditure to October 2023</t>
  </si>
  <si>
    <t>Interest may be higher due to increased balance (transferred £50k from current account) Paid January each year</t>
  </si>
  <si>
    <t>Coronation Picnic not budgeted for, Skate Jam for August</t>
  </si>
  <si>
    <t>Quote provided for pathways, raised beds and water feature £9k, however hoping S106 grant can be obtained for water feature.</t>
  </si>
  <si>
    <t>Purchase of 100 Cuckfield Calendars</t>
  </si>
  <si>
    <t>Increased forecast due to YTD income</t>
  </si>
  <si>
    <t>Additional replacement bins due to vandalism</t>
  </si>
  <si>
    <t>Offset against repairs to Basket Pole on High Street, additional replacement bins due to vandalism</t>
  </si>
  <si>
    <t>Increase forecast for burials based on YTD expenditure</t>
  </si>
  <si>
    <t>More hirers than forecast.</t>
  </si>
  <si>
    <t>Event Security costs increased</t>
  </si>
  <si>
    <t>Removed as charged to incorrect account line.</t>
  </si>
  <si>
    <t>increased to accommodate year to date expenditure.</t>
  </si>
  <si>
    <t>Instant Savings A/c Interest</t>
  </si>
  <si>
    <t>New instant access savings account created in December 2023.</t>
  </si>
  <si>
    <t>Reduced forecast to reflect actuals.</t>
  </si>
  <si>
    <t>Additional cost for street lights.</t>
  </si>
  <si>
    <t xml:space="preserve">Comparison between 1/4/23 and 5/1/24 inclusive.  Includes due and unpaid transactions. </t>
  </si>
  <si>
    <t>This precept would mean a 6% increase</t>
  </si>
  <si>
    <t>Increased forecast income due to forecast VAT Claim for 4Q23.</t>
  </si>
  <si>
    <t>Increased based on forecast VAT claim for 4Q23</t>
  </si>
  <si>
    <t>New savings account</t>
  </si>
  <si>
    <t>Increased to match actuals.</t>
  </si>
  <si>
    <t>Reduced in line with forecast expenditure for 2023-24</t>
  </si>
  <si>
    <t>To provide allowance for training before end of March.</t>
  </si>
  <si>
    <t>Cover for Paul Stevens</t>
  </si>
  <si>
    <t>Reduced forecast based on low actuals</t>
  </si>
  <si>
    <t>Cover for Paul Stevens' absence</t>
  </si>
  <si>
    <t>Reduced forecast slightly based on actuals.</t>
  </si>
  <si>
    <t>ACE</t>
  </si>
  <si>
    <t>To reflect actuals incurred ytd</t>
  </si>
  <si>
    <t>Decreased as low actuals</t>
  </si>
  <si>
    <t>Higher expenditure than forecast</t>
  </si>
  <si>
    <t>To cover ytd actuals</t>
  </si>
  <si>
    <t>Increased forecast based on ytd actuals</t>
  </si>
  <si>
    <t>Weddings</t>
  </si>
  <si>
    <t>Actual to 30/11/23</t>
  </si>
  <si>
    <t>YTD costs not as high as anticipated</t>
  </si>
  <si>
    <t>Increased based on YTD expenditure so far</t>
  </si>
  <si>
    <t>Low ytd expenditure, moved to AFNG</t>
  </si>
  <si>
    <t>Regular garden maintenance</t>
  </si>
  <si>
    <t>Angela Fox Nature Garden</t>
  </si>
  <si>
    <t>Garden design and additional planting etc for Spring</t>
  </si>
  <si>
    <t>Increased ad hoc bookings forecast based on YTD actuals</t>
  </si>
  <si>
    <t>Actuals to 31/11/23</t>
  </si>
  <si>
    <t>Increased to cover planning application costs.  Need to consider budget for this for 2024-25</t>
  </si>
  <si>
    <t>2 terms paid to Cuckfield Preschool, 1 more to pay plus Ansty Landscape Assessment (£3k)</t>
  </si>
  <si>
    <t>Carbon Footprint Assessment</t>
  </si>
  <si>
    <t>Reduced in line with YTD actuals.</t>
  </si>
  <si>
    <t>Reduce forecast as actuals lower than expected.</t>
  </si>
  <si>
    <t>Increase as income high for time of year.</t>
  </si>
  <si>
    <t>Fees paid for Square credit card payments</t>
  </si>
  <si>
    <t>Reduced as unlikely to spend to forecast.</t>
  </si>
  <si>
    <t>Consider total costs for NP Review, will be higher than forecast.
Invoices for Hatchgate Lane &amp; Cuckstye yet to be received.</t>
  </si>
  <si>
    <t>Damp work instructed, £1,870, consider costs for toilet renovation?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</si>
</sst>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topLeftCell="B1" zoomScale="130" zoomScaleNormal="130" workbookViewId="0">
      <selection activeCell="G9" sqref="G9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ht="15.75" thickBot="1" x14ac:dyDescent="0.3"/>
    <row r="2" spans="1:16" x14ac:dyDescent="0.25">
      <c r="B2" s="20" t="s">
        <v>190</v>
      </c>
      <c r="C2" s="9" t="s">
        <v>204</v>
      </c>
      <c r="D2" s="9" t="s">
        <v>191</v>
      </c>
      <c r="E2" s="9" t="s">
        <v>9</v>
      </c>
      <c r="F2" s="9"/>
      <c r="G2" s="24" t="s">
        <v>224</v>
      </c>
      <c r="H2" s="25"/>
      <c r="I2" s="26" t="s">
        <v>194</v>
      </c>
      <c r="J2" s="26" t="s">
        <v>195</v>
      </c>
      <c r="K2" s="26" t="s">
        <v>196</v>
      </c>
      <c r="L2" s="26" t="s">
        <v>197</v>
      </c>
      <c r="M2" s="26" t="s">
        <v>198</v>
      </c>
      <c r="N2" s="27" t="s">
        <v>199</v>
      </c>
      <c r="O2" s="13"/>
      <c r="P2" s="13"/>
    </row>
    <row r="3" spans="1:16" x14ac:dyDescent="0.25">
      <c r="B3" s="20" t="s">
        <v>11</v>
      </c>
      <c r="C3" s="9" t="s">
        <v>12</v>
      </c>
      <c r="D3" s="9"/>
      <c r="E3" s="9"/>
      <c r="F3" s="10"/>
      <c r="G3" s="28" t="s">
        <v>12</v>
      </c>
      <c r="N3" s="29"/>
    </row>
    <row r="4" spans="1:16" s="11" customFormat="1" x14ac:dyDescent="0.25">
      <c r="B4" s="21"/>
      <c r="G4" s="34"/>
      <c r="N4" s="30"/>
    </row>
    <row r="5" spans="1:16" s="11" customFormat="1" x14ac:dyDescent="0.25">
      <c r="A5" s="11" t="s">
        <v>17</v>
      </c>
      <c r="B5" s="21">
        <f>SUM('Queen''s Hall'!C16+CVH!C14+ACE!C18+'Roads &amp; Traffic'!C14+Planning!C5+'F&amp;GP'!C28)</f>
        <v>453377.64</v>
      </c>
      <c r="C5" s="11">
        <f>SUM('Queen''s Hall'!D16+CVH!D14+ACE!D18+'Roads &amp; Traffic'!D14+Planning!D5+'F&amp;GP'!D28)</f>
        <v>406035</v>
      </c>
      <c r="D5" s="11">
        <f>SUM('Queen''s Hall'!E16+CVH!E14+ACE!E18+'Roads &amp; Traffic'!E14+Planning!E5+'F&amp;GP'!E28)</f>
        <v>447801.67</v>
      </c>
      <c r="E5" s="11">
        <f>SUM('Queen''s Hall'!F16+CVH!F14+ACE!F18+'Roads &amp; Traffic'!F14+Planning!F5+'F&amp;GP'!F28)</f>
        <v>419872.49999999994</v>
      </c>
      <c r="G5" s="34">
        <f>SUM('Queen''s Hall'!H16+CVH!H14+ACE!H18+'Roads &amp; Traffic'!H14+Planning!H5+'F&amp;GP'!H28)</f>
        <v>445990</v>
      </c>
      <c r="I5" s="11">
        <f>'Roads &amp; Traffic'!H14</f>
        <v>2000</v>
      </c>
      <c r="J5" s="11">
        <f>Planning!H5</f>
        <v>0</v>
      </c>
      <c r="K5" s="11">
        <f>'F&amp;GP'!H28</f>
        <v>297040</v>
      </c>
      <c r="L5" s="11">
        <f>ACE!H18</f>
        <v>89450</v>
      </c>
      <c r="M5" s="11">
        <f>'Queen''s Hall'!H16</f>
        <v>33500</v>
      </c>
      <c r="N5" s="30">
        <f>CVH!H14</f>
        <v>24000</v>
      </c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22</v>
      </c>
      <c r="B7" s="21">
        <f>SUM('Queen''s Hall'!C40+CVH!C37+ACE!C69+Planning!C11+'Roads &amp; Traffic'!C23+'F&amp;GP'!C69)</f>
        <v>424342.98</v>
      </c>
      <c r="C7" s="11">
        <f>SUM('Queen''s Hall'!D40+CVH!D37+ACE!D69+Planning!D11+'Roads &amp; Traffic'!D23+'F&amp;GP'!D69)</f>
        <v>425799.22</v>
      </c>
      <c r="D7" s="11">
        <f>SUM('Queen''s Hall'!E40+CVH!E37+ACE!E69+Planning!E11+'Roads &amp; Traffic'!E23+'F&amp;GP'!E69)</f>
        <v>448885.78</v>
      </c>
      <c r="E7" s="11">
        <f>SUM('Queen''s Hall'!F40+CVH!F37+ACE!F69+Planning!F11+'Roads &amp; Traffic'!F23+'F&amp;GP'!F69)</f>
        <v>309521.01</v>
      </c>
      <c r="G7" s="34">
        <f>SUM('Queen''s Hall'!H40+CVH!H37+ACE!H69+Planning!H11+'Roads &amp; Traffic'!H23+'F&amp;GP'!H69)</f>
        <v>452514.22</v>
      </c>
      <c r="I7" s="11">
        <f>'Roads &amp; Traffic'!H23</f>
        <v>9700</v>
      </c>
      <c r="J7" s="11">
        <f>Planning!H11</f>
        <v>10000</v>
      </c>
      <c r="K7" s="11">
        <f>'F&amp;GP'!H69</f>
        <v>235999.22</v>
      </c>
      <c r="L7" s="11">
        <f>ACE!H69</f>
        <v>94865</v>
      </c>
      <c r="M7" s="11">
        <f>'Queen''s Hall'!H40</f>
        <v>67150</v>
      </c>
      <c r="N7" s="30">
        <f>CVH!H37</f>
        <v>34800</v>
      </c>
    </row>
    <row r="8" spans="1:16" s="11" customFormat="1" x14ac:dyDescent="0.25">
      <c r="B8" s="21"/>
      <c r="G8" s="34"/>
      <c r="N8" s="30"/>
    </row>
    <row r="9" spans="1:16" s="11" customFormat="1" ht="15.75" thickBot="1" x14ac:dyDescent="0.3">
      <c r="A9" s="12" t="s">
        <v>164</v>
      </c>
      <c r="B9" s="22">
        <f>SUM(B5-B7)</f>
        <v>29034.660000000033</v>
      </c>
      <c r="C9" s="12">
        <f t="shared" ref="C9:N9" si="0">SUM(C5-C7)</f>
        <v>-19764.219999999972</v>
      </c>
      <c r="D9" s="12">
        <f t="shared" si="0"/>
        <v>-1084.1100000000442</v>
      </c>
      <c r="E9" s="12">
        <f t="shared" si="0"/>
        <v>110351.48999999993</v>
      </c>
      <c r="F9" s="12"/>
      <c r="G9" s="40">
        <f t="shared" si="0"/>
        <v>-6524.2199999999721</v>
      </c>
      <c r="H9" s="31"/>
      <c r="I9" s="32">
        <f t="shared" si="0"/>
        <v>-7700</v>
      </c>
      <c r="J9" s="32">
        <f t="shared" si="0"/>
        <v>-10000</v>
      </c>
      <c r="K9" s="32">
        <f t="shared" si="0"/>
        <v>61040.78</v>
      </c>
      <c r="L9" s="32">
        <f t="shared" si="0"/>
        <v>-5415</v>
      </c>
      <c r="M9" s="32">
        <f t="shared" si="0"/>
        <v>-33650</v>
      </c>
      <c r="N9" s="33">
        <f t="shared" si="0"/>
        <v>-10800</v>
      </c>
    </row>
    <row r="10" spans="1:16" s="11" customFormat="1" x14ac:dyDescent="0.25">
      <c r="B10" s="21"/>
    </row>
    <row r="12" spans="1:16" x14ac:dyDescent="0.25">
      <c r="B12"/>
      <c r="G12" s="41"/>
      <c r="H12" s="41"/>
      <c r="I12" s="41"/>
      <c r="J12" s="41"/>
      <c r="K12" s="41"/>
    </row>
    <row r="13" spans="1:16" x14ac:dyDescent="0.25">
      <c r="G13" s="35"/>
      <c r="I13" s="35"/>
    </row>
    <row r="14" spans="1:16" x14ac:dyDescent="0.25">
      <c r="I14" s="35"/>
    </row>
    <row r="15" spans="1:16" x14ac:dyDescent="0.25">
      <c r="E15" s="37"/>
      <c r="G15" s="35"/>
      <c r="I15" s="35"/>
    </row>
    <row r="16" spans="1:16" x14ac:dyDescent="0.25">
      <c r="E16" s="37"/>
      <c r="G16" s="35"/>
      <c r="I16" s="35"/>
    </row>
    <row r="17" spans="2:7" x14ac:dyDescent="0.25">
      <c r="E17" s="37"/>
      <c r="G17" s="35"/>
    </row>
    <row r="19" spans="2:7" x14ac:dyDescent="0.25">
      <c r="G19" s="35"/>
    </row>
    <row r="20" spans="2:7" x14ac:dyDescent="0.25">
      <c r="G20" s="35"/>
    </row>
    <row r="21" spans="2:7" x14ac:dyDescent="0.25">
      <c r="B21"/>
      <c r="G21" s="36"/>
    </row>
    <row r="22" spans="2:7" x14ac:dyDescent="0.25">
      <c r="B22"/>
    </row>
    <row r="23" spans="2:7" x14ac:dyDescent="0.25">
      <c r="B23"/>
    </row>
    <row r="24" spans="2:7" x14ac:dyDescent="0.25">
      <c r="B24"/>
    </row>
    <row r="25" spans="2:7" x14ac:dyDescent="0.25">
      <c r="B25"/>
    </row>
    <row r="26" spans="2:7" x14ac:dyDescent="0.25">
      <c r="B26"/>
    </row>
    <row r="27" spans="2:7" x14ac:dyDescent="0.25">
      <c r="B27"/>
    </row>
    <row r="28" spans="2:7" x14ac:dyDescent="0.25">
      <c r="B28"/>
    </row>
    <row r="29" spans="2:7" x14ac:dyDescent="0.25">
      <c r="B29"/>
    </row>
    <row r="30" spans="2:7" x14ac:dyDescent="0.25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:B10"/>
    </sheetView>
  </sheetViews>
  <sheetFormatPr defaultColWidth="25.42578125" defaultRowHeight="12" x14ac:dyDescent="0.2"/>
  <cols>
    <col min="1" max="1" width="25.5703125" style="1" bestFit="1" customWidth="1"/>
    <col min="2" max="2" width="25.42578125" style="1"/>
    <col min="3" max="3" width="11" style="14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299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205</v>
      </c>
      <c r="I5" s="2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</v>
      </c>
    </row>
    <row r="8" spans="1:9" x14ac:dyDescent="0.2">
      <c r="A8" s="1" t="s">
        <v>2</v>
      </c>
    </row>
    <row r="9" spans="1:9" x14ac:dyDescent="0.2">
      <c r="A9" s="1">
        <v>7000</v>
      </c>
      <c r="B9" s="1" t="s">
        <v>13</v>
      </c>
      <c r="C9" s="50">
        <v>0</v>
      </c>
      <c r="D9" s="3">
        <v>0</v>
      </c>
      <c r="E9" s="3">
        <v>0</v>
      </c>
      <c r="F9" s="3">
        <v>0</v>
      </c>
      <c r="G9" s="3">
        <f t="shared" ref="G9:G13" si="0">SUM(F9-E9)</f>
        <v>0</v>
      </c>
      <c r="H9" s="3">
        <v>0</v>
      </c>
    </row>
    <row r="10" spans="1:9" x14ac:dyDescent="0.2">
      <c r="A10" s="1">
        <v>7001</v>
      </c>
      <c r="B10" s="1" t="s">
        <v>14</v>
      </c>
      <c r="C10" s="50">
        <v>1961.64</v>
      </c>
      <c r="D10" s="3">
        <v>2000</v>
      </c>
      <c r="E10" s="3">
        <v>2500</v>
      </c>
      <c r="F10" s="3">
        <v>1737.75</v>
      </c>
      <c r="G10" s="3">
        <f t="shared" si="0"/>
        <v>-762.25</v>
      </c>
      <c r="H10" s="3">
        <v>2000</v>
      </c>
    </row>
    <row r="11" spans="1:9" x14ac:dyDescent="0.2">
      <c r="A11" s="1">
        <v>7002</v>
      </c>
      <c r="B11" s="1" t="s">
        <v>15</v>
      </c>
      <c r="C11" s="50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1">
        <v>7005</v>
      </c>
      <c r="B12" s="1" t="s">
        <v>16</v>
      </c>
      <c r="C12" s="50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7010</v>
      </c>
      <c r="B13" s="1" t="s">
        <v>19</v>
      </c>
      <c r="C13" s="51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x14ac:dyDescent="0.2">
      <c r="A14" s="4" t="s">
        <v>17</v>
      </c>
      <c r="B14" s="4"/>
      <c r="C14" s="52">
        <f t="shared" ref="C14" si="1">SUM(C9:C13)</f>
        <v>1961.64</v>
      </c>
      <c r="D14" s="5">
        <f t="shared" ref="D14:H14" si="2">SUM(D9:D13)</f>
        <v>2000</v>
      </c>
      <c r="E14" s="5">
        <f t="shared" si="2"/>
        <v>2500</v>
      </c>
      <c r="F14" s="5">
        <f t="shared" si="2"/>
        <v>1737.75</v>
      </c>
      <c r="G14" s="5">
        <f t="shared" si="2"/>
        <v>-762.25</v>
      </c>
      <c r="H14" s="5">
        <f t="shared" si="2"/>
        <v>2000</v>
      </c>
      <c r="I14" s="3"/>
    </row>
    <row r="15" spans="1:9" x14ac:dyDescent="0.2">
      <c r="C15" s="50"/>
      <c r="D15" s="3"/>
      <c r="E15" s="3"/>
      <c r="F15" s="3"/>
      <c r="G15" s="3"/>
      <c r="H15" s="3"/>
      <c r="I15" s="3"/>
    </row>
    <row r="16" spans="1:9" x14ac:dyDescent="0.2">
      <c r="A16" s="1" t="s">
        <v>3</v>
      </c>
      <c r="C16" s="50"/>
    </row>
    <row r="17" spans="1:9" x14ac:dyDescent="0.2">
      <c r="A17" s="1">
        <v>701</v>
      </c>
      <c r="B17" s="1" t="s">
        <v>18</v>
      </c>
      <c r="C17" s="50">
        <v>4307.82</v>
      </c>
      <c r="D17" s="3">
        <v>5500</v>
      </c>
      <c r="E17" s="3">
        <v>5904.38</v>
      </c>
      <c r="F17" s="3">
        <v>5904.38</v>
      </c>
      <c r="G17" s="3">
        <f>SUM(E17-F17)</f>
        <v>0</v>
      </c>
      <c r="H17" s="3">
        <v>6500</v>
      </c>
    </row>
    <row r="18" spans="1:9" x14ac:dyDescent="0.2">
      <c r="A18" s="1">
        <v>702</v>
      </c>
      <c r="B18" s="1" t="s">
        <v>14</v>
      </c>
      <c r="C18" s="50">
        <v>1666.67</v>
      </c>
      <c r="D18" s="3">
        <v>1500</v>
      </c>
      <c r="E18" s="3">
        <v>2000</v>
      </c>
      <c r="F18" s="3">
        <v>1666.67</v>
      </c>
      <c r="G18" s="3">
        <f t="shared" ref="G18:G22" si="3">SUM(E18-F18)</f>
        <v>333.32999999999993</v>
      </c>
      <c r="H18" s="3">
        <v>2000</v>
      </c>
    </row>
    <row r="19" spans="1:9" x14ac:dyDescent="0.2">
      <c r="A19" s="1">
        <v>703</v>
      </c>
      <c r="B19" s="1" t="s">
        <v>19</v>
      </c>
      <c r="C19" s="50">
        <v>0</v>
      </c>
      <c r="D19" s="3">
        <v>1000</v>
      </c>
      <c r="E19" s="3">
        <v>1000</v>
      </c>
      <c r="F19" s="3">
        <v>0</v>
      </c>
      <c r="G19" s="3">
        <f t="shared" si="3"/>
        <v>1000</v>
      </c>
      <c r="H19" s="3">
        <v>1000</v>
      </c>
    </row>
    <row r="20" spans="1:9" x14ac:dyDescent="0.2">
      <c r="A20" s="1">
        <v>705</v>
      </c>
      <c r="B20" s="1" t="s">
        <v>20</v>
      </c>
      <c r="C20" s="50">
        <v>0</v>
      </c>
      <c r="D20" s="3">
        <v>0</v>
      </c>
      <c r="E20" s="3">
        <v>13.33</v>
      </c>
      <c r="F20" s="3">
        <v>13.33</v>
      </c>
      <c r="G20" s="3">
        <f t="shared" si="3"/>
        <v>0</v>
      </c>
      <c r="H20" s="3">
        <v>0</v>
      </c>
      <c r="I20" s="39"/>
    </row>
    <row r="21" spans="1:9" x14ac:dyDescent="0.2">
      <c r="A21" s="1">
        <v>706</v>
      </c>
      <c r="B21" s="1" t="s">
        <v>16</v>
      </c>
      <c r="C21" s="50">
        <v>269.25</v>
      </c>
      <c r="D21" s="3">
        <v>150</v>
      </c>
      <c r="E21" s="3">
        <v>885</v>
      </c>
      <c r="F21" s="3">
        <v>885</v>
      </c>
      <c r="G21" s="3">
        <f t="shared" si="3"/>
        <v>0</v>
      </c>
      <c r="H21" s="3">
        <v>150</v>
      </c>
      <c r="I21" s="1" t="s">
        <v>225</v>
      </c>
    </row>
    <row r="22" spans="1:9" x14ac:dyDescent="0.2">
      <c r="A22" s="1">
        <v>710</v>
      </c>
      <c r="B22" s="1" t="s">
        <v>21</v>
      </c>
      <c r="C22" s="51">
        <v>0</v>
      </c>
      <c r="D22" s="3">
        <v>50</v>
      </c>
      <c r="E22" s="3">
        <v>50</v>
      </c>
      <c r="F22" s="3">
        <v>0</v>
      </c>
      <c r="G22" s="3">
        <f t="shared" si="3"/>
        <v>50</v>
      </c>
      <c r="H22" s="3">
        <v>50</v>
      </c>
    </row>
    <row r="23" spans="1:9" x14ac:dyDescent="0.2">
      <c r="A23" s="4" t="s">
        <v>22</v>
      </c>
      <c r="B23" s="4"/>
      <c r="C23" s="50">
        <f t="shared" ref="C23" si="4">SUM(C17:C22)</f>
        <v>6243.74</v>
      </c>
      <c r="D23" s="5">
        <f t="shared" ref="D23:H23" si="5">SUM(D17:D22)</f>
        <v>8200</v>
      </c>
      <c r="E23" s="5">
        <f t="shared" si="5"/>
        <v>9852.7100000000009</v>
      </c>
      <c r="F23" s="5">
        <f t="shared" si="5"/>
        <v>8469.380000000001</v>
      </c>
      <c r="G23" s="5">
        <f t="shared" si="5"/>
        <v>1383.33</v>
      </c>
      <c r="H23" s="5">
        <f t="shared" si="5"/>
        <v>9700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H10" sqref="H10"/>
    </sheetView>
  </sheetViews>
  <sheetFormatPr defaultColWidth="8.85546875" defaultRowHeight="12" x14ac:dyDescent="0.2"/>
  <cols>
    <col min="1" max="1" width="17.7109375" style="1" bestFit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7" width="9.85546875" style="1" bestFit="1" customWidth="1"/>
    <col min="8" max="8" width="10.28515625" style="1" bestFit="1" customWidth="1"/>
    <col min="9" max="9" width="67.7109375" style="1" customWidth="1"/>
    <col min="10" max="16384" width="8.85546875" style="1"/>
  </cols>
  <sheetData>
    <row r="1" spans="1:9" x14ac:dyDescent="0.2">
      <c r="A1" s="1" t="s">
        <v>4</v>
      </c>
      <c r="C1" s="15" t="s">
        <v>7</v>
      </c>
      <c r="D1" s="2" t="s">
        <v>200</v>
      </c>
      <c r="E1" s="2" t="s">
        <v>8</v>
      </c>
      <c r="F1" s="2" t="s">
        <v>9</v>
      </c>
      <c r="G1" s="2" t="s">
        <v>10</v>
      </c>
      <c r="H1" s="2" t="s">
        <v>205</v>
      </c>
      <c r="I1" s="2" t="s">
        <v>165</v>
      </c>
    </row>
    <row r="2" spans="1:9" x14ac:dyDescent="0.2">
      <c r="C2" s="15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x14ac:dyDescent="0.2">
      <c r="A3" s="1" t="s">
        <v>2</v>
      </c>
      <c r="C3" s="15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13</v>
      </c>
      <c r="C4" s="16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x14ac:dyDescent="0.2">
      <c r="A5" s="7" t="s">
        <v>17</v>
      </c>
      <c r="B5" s="7"/>
      <c r="C5" s="19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x14ac:dyDescent="0.2">
      <c r="C6" s="16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23</v>
      </c>
    </row>
    <row r="9" spans="1:9" ht="24" x14ac:dyDescent="0.2">
      <c r="A9" s="1" t="s">
        <v>24</v>
      </c>
      <c r="B9" s="1" t="s">
        <v>25</v>
      </c>
      <c r="C9" s="16">
        <v>4357.3999999999996</v>
      </c>
      <c r="D9" s="3">
        <v>2500</v>
      </c>
      <c r="E9" s="3">
        <v>2500</v>
      </c>
      <c r="F9" s="3">
        <v>974.88</v>
      </c>
      <c r="G9" s="3">
        <f>SUM(E9-F9)</f>
        <v>1525.12</v>
      </c>
      <c r="H9" s="3">
        <v>10000</v>
      </c>
      <c r="I9" s="39" t="s">
        <v>335</v>
      </c>
    </row>
    <row r="10" spans="1:9" x14ac:dyDescent="0.2">
      <c r="A10" s="1">
        <v>900</v>
      </c>
      <c r="B10" s="1" t="s">
        <v>26</v>
      </c>
      <c r="C10" s="42">
        <f>SUM(C9)</f>
        <v>4357.3999999999996</v>
      </c>
      <c r="D10" s="3">
        <f>SUM(D9)</f>
        <v>2500</v>
      </c>
      <c r="E10" s="3">
        <f t="shared" ref="E10:H10" si="0">SUM(E9)</f>
        <v>2500</v>
      </c>
      <c r="F10" s="3">
        <f t="shared" si="0"/>
        <v>974.88</v>
      </c>
      <c r="G10" s="3">
        <f t="shared" si="0"/>
        <v>1525.12</v>
      </c>
      <c r="H10" s="3">
        <f t="shared" si="0"/>
        <v>10000</v>
      </c>
    </row>
    <row r="11" spans="1:9" x14ac:dyDescent="0.2">
      <c r="A11" s="4" t="s">
        <v>22</v>
      </c>
      <c r="B11" s="4"/>
      <c r="C11" s="18">
        <f>SUM(C10)</f>
        <v>4357.3999999999996</v>
      </c>
      <c r="D11" s="5">
        <f>SUM(D10)</f>
        <v>2500</v>
      </c>
      <c r="E11" s="5">
        <f t="shared" ref="E11:H11" si="1">SUM(E10)</f>
        <v>2500</v>
      </c>
      <c r="F11" s="5">
        <f t="shared" si="1"/>
        <v>974.88</v>
      </c>
      <c r="G11" s="5">
        <f t="shared" si="1"/>
        <v>1525.12</v>
      </c>
      <c r="H11" s="5">
        <f t="shared" si="1"/>
        <v>10000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9"/>
  <sheetViews>
    <sheetView tabSelected="1" zoomScale="140" zoomScaleNormal="140" workbookViewId="0">
      <pane ySplit="6" topLeftCell="A7" activePane="bottomLeft" state="frozen"/>
      <selection pane="bottomLeft" activeCell="A10" sqref="A10"/>
    </sheetView>
  </sheetViews>
  <sheetFormatPr defaultColWidth="8.85546875" defaultRowHeight="12" x14ac:dyDescent="0.2"/>
  <cols>
    <col min="1" max="1" width="9.28515625" style="1" customWidth="1"/>
    <col min="2" max="2" width="26.7109375" style="1" customWidth="1"/>
    <col min="3" max="3" width="13" style="14" customWidth="1"/>
    <col min="4" max="4" width="12.140625" style="1" bestFit="1" customWidth="1"/>
    <col min="5" max="6" width="11" style="1" bestFit="1" customWidth="1"/>
    <col min="7" max="7" width="11.42578125" style="1" bestFit="1" customWidth="1"/>
    <col min="8" max="8" width="12.140625" style="1" bestFit="1" customWidth="1"/>
    <col min="9" max="9" width="60" style="39" bestFit="1" customWidth="1"/>
    <col min="10" max="11" width="9.7109375" style="1" bestFit="1" customWidth="1"/>
    <col min="12" max="16384" width="8.85546875" style="1"/>
  </cols>
  <sheetData>
    <row r="1" spans="1:9" x14ac:dyDescent="0.2">
      <c r="A1" s="1" t="s">
        <v>0</v>
      </c>
    </row>
    <row r="2" spans="1:9" x14ac:dyDescent="0.2">
      <c r="B2" s="1" t="s">
        <v>299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205</v>
      </c>
      <c r="E5" s="2" t="s">
        <v>227</v>
      </c>
      <c r="F5" s="2" t="s">
        <v>9</v>
      </c>
      <c r="G5" s="2" t="s">
        <v>10</v>
      </c>
      <c r="H5" s="2" t="s">
        <v>226</v>
      </c>
      <c r="I5" s="43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43"/>
    </row>
    <row r="7" spans="1:9" x14ac:dyDescent="0.2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6">
        <v>241467</v>
      </c>
      <c r="D10" s="3">
        <v>260450</v>
      </c>
      <c r="E10" s="3">
        <v>260450</v>
      </c>
      <c r="F10" s="3">
        <v>260450</v>
      </c>
      <c r="G10" s="3">
        <f t="shared" ref="G10:G27" si="0">SUM(F10-E10)</f>
        <v>0</v>
      </c>
      <c r="H10" s="3">
        <v>276980</v>
      </c>
      <c r="I10" s="39" t="s">
        <v>300</v>
      </c>
    </row>
    <row r="11" spans="1:9" ht="24" x14ac:dyDescent="0.2">
      <c r="A11" s="1">
        <v>1001</v>
      </c>
      <c r="B11" s="1" t="s">
        <v>27</v>
      </c>
      <c r="C11" s="16">
        <v>80.09</v>
      </c>
      <c r="D11" s="3">
        <v>25</v>
      </c>
      <c r="E11" s="3">
        <v>250</v>
      </c>
      <c r="F11" s="3">
        <v>0</v>
      </c>
      <c r="G11" s="3">
        <f t="shared" si="0"/>
        <v>-250</v>
      </c>
      <c r="H11" s="3">
        <v>250</v>
      </c>
      <c r="I11" s="39" t="s">
        <v>283</v>
      </c>
    </row>
    <row r="12" spans="1:9" x14ac:dyDescent="0.2">
      <c r="A12" s="1">
        <v>1002</v>
      </c>
      <c r="B12" s="1" t="s">
        <v>295</v>
      </c>
      <c r="C12" s="16">
        <v>0</v>
      </c>
      <c r="D12" s="3">
        <v>0</v>
      </c>
      <c r="E12" s="3">
        <v>400</v>
      </c>
      <c r="F12" s="3">
        <v>75.34</v>
      </c>
      <c r="G12" s="3">
        <f t="shared" si="0"/>
        <v>-324.65999999999997</v>
      </c>
      <c r="H12" s="3">
        <v>1200</v>
      </c>
      <c r="I12" s="39" t="s">
        <v>296</v>
      </c>
    </row>
    <row r="13" spans="1:9" x14ac:dyDescent="0.2">
      <c r="A13" s="1">
        <v>1003</v>
      </c>
      <c r="B13" s="1" t="s">
        <v>28</v>
      </c>
      <c r="C13" s="16">
        <v>25843.82</v>
      </c>
      <c r="D13" s="3">
        <v>12000</v>
      </c>
      <c r="E13" s="3">
        <v>14450</v>
      </c>
      <c r="F13" s="3">
        <v>9292.19</v>
      </c>
      <c r="G13" s="3">
        <f t="shared" si="0"/>
        <v>-5157.8099999999995</v>
      </c>
      <c r="H13" s="3">
        <v>12000</v>
      </c>
      <c r="I13" s="39" t="s">
        <v>301</v>
      </c>
    </row>
    <row r="14" spans="1:9" x14ac:dyDescent="0.2">
      <c r="A14" s="1">
        <v>1004</v>
      </c>
      <c r="B14" s="1" t="s">
        <v>206</v>
      </c>
      <c r="C14" s="16">
        <v>1598.46</v>
      </c>
      <c r="D14" s="3">
        <v>1000</v>
      </c>
      <c r="E14" s="3">
        <v>5000</v>
      </c>
      <c r="F14" s="3">
        <v>4074.35</v>
      </c>
      <c r="G14" s="3">
        <f t="shared" si="0"/>
        <v>-925.65000000000009</v>
      </c>
      <c r="H14" s="3">
        <v>5000</v>
      </c>
      <c r="I14" s="39" t="s">
        <v>230</v>
      </c>
    </row>
    <row r="15" spans="1:9" x14ac:dyDescent="0.2">
      <c r="A15" s="1">
        <v>1005</v>
      </c>
      <c r="B15" s="1" t="s">
        <v>29</v>
      </c>
      <c r="C15" s="16">
        <v>819.44</v>
      </c>
      <c r="D15" s="3">
        <v>600</v>
      </c>
      <c r="E15" s="3">
        <v>800</v>
      </c>
      <c r="F15" s="3">
        <v>482.35</v>
      </c>
      <c r="G15" s="3">
        <f t="shared" si="0"/>
        <v>-317.64999999999998</v>
      </c>
      <c r="H15" s="3">
        <v>600</v>
      </c>
      <c r="I15" s="39" t="s">
        <v>231</v>
      </c>
    </row>
    <row r="16" spans="1:9" x14ac:dyDescent="0.2">
      <c r="A16" s="1">
        <v>1006</v>
      </c>
      <c r="B16" s="1" t="s">
        <v>30</v>
      </c>
      <c r="C16" s="16">
        <v>0</v>
      </c>
      <c r="D16" s="3">
        <v>10</v>
      </c>
      <c r="E16" s="3">
        <v>10</v>
      </c>
      <c r="F16" s="3">
        <v>-2.85</v>
      </c>
      <c r="G16" s="3">
        <f t="shared" si="0"/>
        <v>-12.85</v>
      </c>
      <c r="H16" s="3">
        <v>10</v>
      </c>
      <c r="I16" s="39" t="s">
        <v>333</v>
      </c>
    </row>
    <row r="17" spans="1:9" x14ac:dyDescent="0.2">
      <c r="A17" s="1">
        <v>1007</v>
      </c>
      <c r="B17" s="1" t="s">
        <v>31</v>
      </c>
      <c r="C17" s="16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1008</v>
      </c>
      <c r="B18" s="1" t="s">
        <v>229</v>
      </c>
      <c r="C18" s="16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1009</v>
      </c>
      <c r="B19" s="1" t="s">
        <v>32</v>
      </c>
      <c r="C19" s="16">
        <v>0</v>
      </c>
      <c r="D19" s="3">
        <v>0</v>
      </c>
      <c r="E19" s="3">
        <v>0</v>
      </c>
      <c r="F19" s="3">
        <v>0</v>
      </c>
      <c r="G19" s="3">
        <f t="shared" si="0"/>
        <v>0</v>
      </c>
      <c r="H19" s="3">
        <v>0</v>
      </c>
    </row>
    <row r="20" spans="1:9" x14ac:dyDescent="0.2">
      <c r="A20" s="1">
        <v>1013</v>
      </c>
      <c r="B20" s="1" t="s">
        <v>33</v>
      </c>
      <c r="C20" s="16">
        <v>0</v>
      </c>
      <c r="D20" s="3">
        <v>0</v>
      </c>
      <c r="E20" s="3">
        <v>0</v>
      </c>
      <c r="F20" s="3">
        <v>0</v>
      </c>
      <c r="G20" s="3">
        <f t="shared" si="0"/>
        <v>0</v>
      </c>
      <c r="H20" s="3">
        <v>0</v>
      </c>
    </row>
    <row r="21" spans="1:9" x14ac:dyDescent="0.2">
      <c r="A21" s="1">
        <v>1014</v>
      </c>
      <c r="B21" s="1" t="s">
        <v>145</v>
      </c>
      <c r="C21" s="16">
        <v>700</v>
      </c>
      <c r="D21" s="3">
        <v>0</v>
      </c>
      <c r="E21" s="3">
        <v>700</v>
      </c>
      <c r="F21" s="3">
        <v>700</v>
      </c>
      <c r="G21" s="3">
        <f t="shared" si="0"/>
        <v>0</v>
      </c>
      <c r="H21" s="3">
        <v>500</v>
      </c>
      <c r="I21" s="39" t="s">
        <v>272</v>
      </c>
    </row>
    <row r="22" spans="1:9" x14ac:dyDescent="0.2">
      <c r="A22" s="1">
        <v>1015</v>
      </c>
      <c r="B22" s="1" t="s">
        <v>34</v>
      </c>
      <c r="C22" s="16">
        <v>0</v>
      </c>
      <c r="D22" s="3">
        <v>0</v>
      </c>
      <c r="E22" s="3">
        <v>0</v>
      </c>
      <c r="F22" s="3">
        <v>0</v>
      </c>
      <c r="G22" s="3">
        <f t="shared" si="0"/>
        <v>0</v>
      </c>
      <c r="H22" s="3">
        <v>0</v>
      </c>
    </row>
    <row r="23" spans="1:9" x14ac:dyDescent="0.2">
      <c r="A23" s="1">
        <v>1016</v>
      </c>
      <c r="B23" s="1" t="s">
        <v>202</v>
      </c>
      <c r="C23" s="16">
        <v>0</v>
      </c>
      <c r="D23" s="3">
        <v>0</v>
      </c>
      <c r="E23" s="3">
        <v>0</v>
      </c>
      <c r="F23" s="3">
        <v>0</v>
      </c>
      <c r="G23" s="3">
        <f t="shared" si="0"/>
        <v>0</v>
      </c>
      <c r="H23" s="3">
        <v>0</v>
      </c>
    </row>
    <row r="24" spans="1:9" x14ac:dyDescent="0.2">
      <c r="A24" s="1">
        <v>1017</v>
      </c>
      <c r="B24" s="1" t="s">
        <v>273</v>
      </c>
      <c r="C24" s="16">
        <v>0</v>
      </c>
      <c r="D24" s="3">
        <v>0</v>
      </c>
      <c r="E24" s="3">
        <v>500</v>
      </c>
      <c r="F24" s="3">
        <v>498.6</v>
      </c>
      <c r="G24" s="3">
        <f t="shared" si="0"/>
        <v>-1.3999999999999773</v>
      </c>
      <c r="H24" s="3">
        <v>500</v>
      </c>
      <c r="I24" s="39" t="s">
        <v>274</v>
      </c>
    </row>
    <row r="25" spans="1:9" x14ac:dyDescent="0.2">
      <c r="A25" s="1">
        <v>1020</v>
      </c>
      <c r="B25" s="1" t="s">
        <v>35</v>
      </c>
      <c r="C25" s="16">
        <v>0</v>
      </c>
      <c r="D25" s="3">
        <v>0</v>
      </c>
      <c r="E25" s="3">
        <v>0</v>
      </c>
      <c r="F25" s="3">
        <v>0</v>
      </c>
      <c r="G25" s="3">
        <f t="shared" si="0"/>
        <v>0</v>
      </c>
      <c r="H25" s="3">
        <v>0</v>
      </c>
    </row>
    <row r="26" spans="1:9" x14ac:dyDescent="0.2">
      <c r="A26" s="1">
        <v>1021</v>
      </c>
      <c r="B26" s="1" t="s">
        <v>203</v>
      </c>
      <c r="C26" s="16">
        <v>13500</v>
      </c>
      <c r="D26" s="3">
        <v>0</v>
      </c>
      <c r="E26" s="3">
        <v>291.67</v>
      </c>
      <c r="F26" s="3">
        <v>291.67</v>
      </c>
      <c r="G26" s="3">
        <f t="shared" si="0"/>
        <v>0</v>
      </c>
      <c r="H26" s="3">
        <v>0</v>
      </c>
      <c r="I26" s="39" t="s">
        <v>248</v>
      </c>
    </row>
    <row r="27" spans="1:9" x14ac:dyDescent="0.2">
      <c r="A27" s="1">
        <v>1022</v>
      </c>
      <c r="B27" s="1" t="s">
        <v>221</v>
      </c>
      <c r="C27" s="16">
        <v>31.4</v>
      </c>
      <c r="D27" s="3">
        <v>0</v>
      </c>
      <c r="E27" s="3">
        <v>0</v>
      </c>
      <c r="F27" s="3">
        <v>0</v>
      </c>
      <c r="G27" s="3">
        <f t="shared" si="0"/>
        <v>0</v>
      </c>
      <c r="H27" s="3">
        <v>0</v>
      </c>
    </row>
    <row r="28" spans="1:9" x14ac:dyDescent="0.2">
      <c r="A28" s="4" t="s">
        <v>17</v>
      </c>
      <c r="B28" s="4"/>
      <c r="C28" s="17">
        <f t="shared" ref="C28:H28" si="1">SUM(C10:C27)</f>
        <v>284040.21000000002</v>
      </c>
      <c r="D28" s="5">
        <f t="shared" si="1"/>
        <v>274085</v>
      </c>
      <c r="E28" s="5">
        <f t="shared" si="1"/>
        <v>282851.67</v>
      </c>
      <c r="F28" s="5">
        <f t="shared" si="1"/>
        <v>275861.64999999991</v>
      </c>
      <c r="G28" s="5">
        <f t="shared" si="1"/>
        <v>-6990.0199999999986</v>
      </c>
      <c r="H28" s="5">
        <f t="shared" si="1"/>
        <v>297040</v>
      </c>
    </row>
    <row r="29" spans="1:9" x14ac:dyDescent="0.2">
      <c r="B29" s="3"/>
      <c r="C29" s="16"/>
      <c r="D29" s="3"/>
      <c r="E29" s="3"/>
      <c r="F29" s="3"/>
      <c r="G29" s="3"/>
      <c r="H29" s="3"/>
    </row>
    <row r="30" spans="1:9" x14ac:dyDescent="0.2">
      <c r="A30" s="1" t="s">
        <v>3</v>
      </c>
    </row>
    <row r="31" spans="1:9" x14ac:dyDescent="0.2">
      <c r="A31" s="1">
        <v>102</v>
      </c>
      <c r="B31" s="1" t="s">
        <v>35</v>
      </c>
      <c r="C31" s="16">
        <v>3960.59</v>
      </c>
      <c r="D31" s="3">
        <v>4000</v>
      </c>
      <c r="E31" s="3">
        <v>4000</v>
      </c>
      <c r="F31" s="3">
        <v>54.22</v>
      </c>
      <c r="G31" s="3">
        <f>SUM(E31-F31)</f>
        <v>3945.78</v>
      </c>
      <c r="H31" s="3">
        <v>5000</v>
      </c>
      <c r="I31" s="39" t="s">
        <v>234</v>
      </c>
    </row>
    <row r="32" spans="1:9" x14ac:dyDescent="0.2">
      <c r="A32" s="1">
        <v>103</v>
      </c>
      <c r="B32" s="1" t="s">
        <v>36</v>
      </c>
      <c r="C32" s="16">
        <v>592.59</v>
      </c>
      <c r="D32" s="3">
        <v>700</v>
      </c>
      <c r="E32" s="3">
        <v>700</v>
      </c>
      <c r="F32" s="3">
        <v>504.11</v>
      </c>
      <c r="G32" s="3">
        <f t="shared" ref="G32:G68" si="2">SUM(E32-F32)</f>
        <v>195.89</v>
      </c>
      <c r="H32" s="3">
        <v>750</v>
      </c>
    </row>
    <row r="33" spans="1:9" x14ac:dyDescent="0.2">
      <c r="A33" s="1">
        <v>104</v>
      </c>
      <c r="B33" s="1" t="s">
        <v>37</v>
      </c>
      <c r="C33" s="16">
        <v>18.920000000000002</v>
      </c>
      <c r="D33" s="3">
        <v>50</v>
      </c>
      <c r="E33" s="3">
        <v>50</v>
      </c>
      <c r="F33" s="3">
        <v>10.64</v>
      </c>
      <c r="G33" s="3">
        <f t="shared" si="2"/>
        <v>39.36</v>
      </c>
      <c r="H33" s="3">
        <v>50</v>
      </c>
    </row>
    <row r="34" spans="1:9" x14ac:dyDescent="0.2">
      <c r="A34" s="1">
        <v>106</v>
      </c>
      <c r="B34" s="1" t="s">
        <v>38</v>
      </c>
      <c r="C34" s="16">
        <v>1825.53</v>
      </c>
      <c r="D34" s="3">
        <v>1800</v>
      </c>
      <c r="E34" s="3">
        <v>1800</v>
      </c>
      <c r="F34" s="3">
        <v>1296.95</v>
      </c>
      <c r="G34" s="3">
        <f t="shared" si="2"/>
        <v>503.04999999999995</v>
      </c>
      <c r="H34" s="3">
        <v>2000</v>
      </c>
    </row>
    <row r="35" spans="1:9" x14ac:dyDescent="0.2">
      <c r="A35" s="1">
        <v>107</v>
      </c>
      <c r="B35" s="1" t="s">
        <v>39</v>
      </c>
      <c r="C35" s="16">
        <v>1260</v>
      </c>
      <c r="D35" s="3">
        <v>1250</v>
      </c>
      <c r="E35" s="3">
        <v>1262.55</v>
      </c>
      <c r="F35" s="3">
        <v>1262.55</v>
      </c>
      <c r="G35" s="3">
        <f t="shared" si="2"/>
        <v>0</v>
      </c>
      <c r="H35" s="3">
        <v>1300</v>
      </c>
      <c r="I35" s="39" t="s">
        <v>235</v>
      </c>
    </row>
    <row r="36" spans="1:9" x14ac:dyDescent="0.2">
      <c r="A36" s="1">
        <v>108</v>
      </c>
      <c r="B36" s="1" t="s">
        <v>40</v>
      </c>
      <c r="C36" s="16">
        <v>773.96</v>
      </c>
      <c r="D36" s="3">
        <v>800</v>
      </c>
      <c r="E36" s="3">
        <v>600</v>
      </c>
      <c r="F36" s="3">
        <v>364.31</v>
      </c>
      <c r="G36" s="3">
        <f t="shared" si="2"/>
        <v>235.69</v>
      </c>
      <c r="H36" s="3">
        <v>800</v>
      </c>
    </row>
    <row r="37" spans="1:9" x14ac:dyDescent="0.2">
      <c r="A37" s="1">
        <v>109</v>
      </c>
      <c r="B37" s="1" t="s">
        <v>41</v>
      </c>
      <c r="C37" s="16">
        <v>1302.83</v>
      </c>
      <c r="D37" s="3">
        <v>1800</v>
      </c>
      <c r="E37" s="3">
        <v>1800</v>
      </c>
      <c r="F37" s="3">
        <v>1103.93</v>
      </c>
      <c r="G37" s="3">
        <f t="shared" si="2"/>
        <v>696.06999999999994</v>
      </c>
      <c r="H37" s="3">
        <v>1800</v>
      </c>
    </row>
    <row r="38" spans="1:9" ht="24" x14ac:dyDescent="0.2">
      <c r="A38" s="1">
        <v>110</v>
      </c>
      <c r="B38" s="1" t="s">
        <v>42</v>
      </c>
      <c r="C38" s="16">
        <v>20353.48</v>
      </c>
      <c r="D38" s="3">
        <v>10000</v>
      </c>
      <c r="E38" s="3">
        <v>9000</v>
      </c>
      <c r="F38" s="3">
        <v>5381.11</v>
      </c>
      <c r="G38" s="3">
        <f t="shared" si="2"/>
        <v>3618.8900000000003</v>
      </c>
      <c r="H38" s="3">
        <v>8000</v>
      </c>
      <c r="I38" s="39" t="s">
        <v>328</v>
      </c>
    </row>
    <row r="39" spans="1:9" x14ac:dyDescent="0.2">
      <c r="A39" s="1">
        <v>111</v>
      </c>
      <c r="B39" s="1" t="s">
        <v>228</v>
      </c>
      <c r="C39" s="16">
        <v>0</v>
      </c>
      <c r="D39" s="3">
        <v>0</v>
      </c>
      <c r="E39" s="3">
        <v>2000</v>
      </c>
      <c r="F39" s="3">
        <v>2000</v>
      </c>
      <c r="G39" s="3">
        <f t="shared" si="2"/>
        <v>0</v>
      </c>
      <c r="H39" s="3">
        <v>0</v>
      </c>
      <c r="I39" s="39" t="s">
        <v>236</v>
      </c>
    </row>
    <row r="40" spans="1:9" x14ac:dyDescent="0.2">
      <c r="A40" s="1">
        <v>112</v>
      </c>
      <c r="B40" s="1" t="s">
        <v>34</v>
      </c>
      <c r="C40" s="16">
        <v>1270.8</v>
      </c>
      <c r="D40" s="3">
        <v>6000</v>
      </c>
      <c r="E40" s="3">
        <v>7000</v>
      </c>
      <c r="F40" s="3">
        <v>6054.66</v>
      </c>
      <c r="G40" s="3">
        <f t="shared" si="2"/>
        <v>945.34000000000015</v>
      </c>
      <c r="H40" s="3">
        <v>7000</v>
      </c>
    </row>
    <row r="41" spans="1:9" x14ac:dyDescent="0.2">
      <c r="A41" s="1">
        <v>113</v>
      </c>
      <c r="B41" s="1" t="s">
        <v>33</v>
      </c>
      <c r="C41" s="16">
        <v>427.05</v>
      </c>
      <c r="D41" s="3">
        <v>500</v>
      </c>
      <c r="E41" s="3">
        <v>500</v>
      </c>
      <c r="F41" s="3">
        <v>152.81</v>
      </c>
      <c r="G41" s="3">
        <f t="shared" si="2"/>
        <v>347.19</v>
      </c>
      <c r="H41" s="3">
        <v>500</v>
      </c>
    </row>
    <row r="42" spans="1:9" x14ac:dyDescent="0.2">
      <c r="A42" s="1">
        <v>114</v>
      </c>
      <c r="B42" s="1" t="s">
        <v>114</v>
      </c>
      <c r="C42" s="16">
        <v>1775.67</v>
      </c>
      <c r="D42" s="3">
        <v>3000</v>
      </c>
      <c r="E42" s="3">
        <v>6486.33</v>
      </c>
      <c r="F42" s="3">
        <v>6486.33</v>
      </c>
      <c r="G42" s="3">
        <f t="shared" si="2"/>
        <v>0</v>
      </c>
      <c r="H42" s="3">
        <v>3000</v>
      </c>
      <c r="I42" s="39" t="s">
        <v>284</v>
      </c>
    </row>
    <row r="43" spans="1:9" x14ac:dyDescent="0.2">
      <c r="A43" s="1">
        <v>115</v>
      </c>
      <c r="B43" s="1" t="s">
        <v>43</v>
      </c>
      <c r="C43" s="16">
        <v>6138.51</v>
      </c>
      <c r="D43" s="3">
        <v>6000</v>
      </c>
      <c r="E43" s="3">
        <v>6000</v>
      </c>
      <c r="F43" s="3">
        <v>3708.74</v>
      </c>
      <c r="G43" s="3">
        <f t="shared" si="2"/>
        <v>2291.2600000000002</v>
      </c>
      <c r="H43" s="3">
        <v>6000</v>
      </c>
    </row>
    <row r="44" spans="1:9" x14ac:dyDescent="0.2">
      <c r="A44" s="1">
        <v>116</v>
      </c>
      <c r="B44" s="1" t="s">
        <v>44</v>
      </c>
      <c r="C44" s="16">
        <v>357.75</v>
      </c>
      <c r="D44" s="3">
        <v>500</v>
      </c>
      <c r="E44" s="3">
        <v>500</v>
      </c>
      <c r="F44" s="3">
        <v>257.35000000000002</v>
      </c>
      <c r="G44" s="3">
        <f t="shared" si="2"/>
        <v>242.64999999999998</v>
      </c>
      <c r="H44" s="3">
        <v>500</v>
      </c>
    </row>
    <row r="45" spans="1:9" x14ac:dyDescent="0.2">
      <c r="A45" s="1">
        <v>117</v>
      </c>
      <c r="B45" s="1" t="s">
        <v>45</v>
      </c>
      <c r="C45" s="16">
        <v>12324.22</v>
      </c>
      <c r="D45" s="3">
        <v>12324.22</v>
      </c>
      <c r="E45" s="3">
        <v>12324.22</v>
      </c>
      <c r="F45" s="3">
        <v>12324.22</v>
      </c>
      <c r="G45" s="3">
        <f t="shared" si="2"/>
        <v>0</v>
      </c>
      <c r="H45" s="3">
        <v>12324.22</v>
      </c>
    </row>
    <row r="46" spans="1:9" x14ac:dyDescent="0.2">
      <c r="A46" s="1">
        <v>118</v>
      </c>
      <c r="B46" s="1" t="s">
        <v>46</v>
      </c>
      <c r="C46" s="16">
        <v>0</v>
      </c>
      <c r="D46" s="3">
        <v>500</v>
      </c>
      <c r="E46" s="3">
        <v>500</v>
      </c>
      <c r="F46" s="3">
        <v>0</v>
      </c>
      <c r="G46" s="3">
        <f t="shared" si="2"/>
        <v>500</v>
      </c>
      <c r="H46" s="3">
        <v>500</v>
      </c>
      <c r="I46" s="39" t="s">
        <v>232</v>
      </c>
    </row>
    <row r="47" spans="1:9" x14ac:dyDescent="0.2">
      <c r="A47" s="1">
        <v>119</v>
      </c>
      <c r="B47" s="1" t="s">
        <v>47</v>
      </c>
      <c r="C47" s="16">
        <v>35</v>
      </c>
      <c r="D47" s="3">
        <v>35</v>
      </c>
      <c r="E47" s="3">
        <v>35</v>
      </c>
      <c r="F47" s="3">
        <v>35</v>
      </c>
      <c r="G47" s="3">
        <f t="shared" si="2"/>
        <v>0</v>
      </c>
      <c r="H47" s="3">
        <v>35</v>
      </c>
    </row>
    <row r="48" spans="1:9" x14ac:dyDescent="0.2">
      <c r="A48" s="1">
        <v>121</v>
      </c>
      <c r="B48" s="1" t="s">
        <v>203</v>
      </c>
      <c r="C48" s="16">
        <v>12769.29</v>
      </c>
      <c r="D48" s="3">
        <v>0</v>
      </c>
      <c r="E48" s="3">
        <v>0</v>
      </c>
      <c r="F48" s="3">
        <v>0</v>
      </c>
      <c r="G48" s="3">
        <f t="shared" si="2"/>
        <v>0</v>
      </c>
      <c r="H48" s="3">
        <v>0</v>
      </c>
    </row>
    <row r="49" spans="1:9" x14ac:dyDescent="0.2">
      <c r="A49" s="1">
        <v>122</v>
      </c>
      <c r="B49" s="1" t="s">
        <v>48</v>
      </c>
      <c r="C49" s="16">
        <v>448.8</v>
      </c>
      <c r="D49" s="3">
        <v>600</v>
      </c>
      <c r="E49" s="3">
        <v>600</v>
      </c>
      <c r="F49" s="3">
        <v>0</v>
      </c>
      <c r="G49" s="3">
        <f t="shared" si="2"/>
        <v>600</v>
      </c>
      <c r="H49" s="3">
        <v>600</v>
      </c>
    </row>
    <row r="50" spans="1:9" x14ac:dyDescent="0.2">
      <c r="A50" s="1">
        <v>123</v>
      </c>
      <c r="B50" s="1" t="s">
        <v>49</v>
      </c>
      <c r="C50" s="16">
        <v>3850</v>
      </c>
      <c r="D50" s="3">
        <v>2500</v>
      </c>
      <c r="E50" s="3">
        <v>2000</v>
      </c>
      <c r="F50" s="3">
        <v>775</v>
      </c>
      <c r="G50" s="3">
        <f t="shared" si="2"/>
        <v>1225</v>
      </c>
      <c r="H50" s="3">
        <v>3000</v>
      </c>
    </row>
    <row r="51" spans="1:9" x14ac:dyDescent="0.2">
      <c r="A51" s="1">
        <v>124</v>
      </c>
      <c r="B51" s="1" t="s">
        <v>31</v>
      </c>
      <c r="C51" s="16">
        <v>0</v>
      </c>
      <c r="D51" s="3">
        <v>0</v>
      </c>
      <c r="E51" s="3">
        <v>0</v>
      </c>
      <c r="F51" s="3">
        <v>0</v>
      </c>
      <c r="G51" s="3">
        <f t="shared" si="2"/>
        <v>0</v>
      </c>
      <c r="H51" s="3">
        <v>0</v>
      </c>
    </row>
    <row r="52" spans="1:9" x14ac:dyDescent="0.2">
      <c r="A52" s="1">
        <v>126</v>
      </c>
      <c r="B52" s="1" t="s">
        <v>50</v>
      </c>
      <c r="C52" s="16">
        <v>0</v>
      </c>
      <c r="D52" s="3">
        <v>0</v>
      </c>
      <c r="E52" s="3">
        <v>0</v>
      </c>
      <c r="F52" s="3">
        <v>0</v>
      </c>
      <c r="G52" s="3">
        <f t="shared" si="2"/>
        <v>0</v>
      </c>
      <c r="H52" s="3">
        <v>0</v>
      </c>
    </row>
    <row r="53" spans="1:9" x14ac:dyDescent="0.2">
      <c r="A53" s="1">
        <v>127</v>
      </c>
      <c r="B53" s="1" t="s">
        <v>51</v>
      </c>
      <c r="C53" s="16">
        <v>2907.12</v>
      </c>
      <c r="D53" s="3">
        <v>1000</v>
      </c>
      <c r="E53" s="3">
        <v>1000</v>
      </c>
      <c r="F53" s="3">
        <v>0</v>
      </c>
      <c r="G53" s="3">
        <f t="shared" si="2"/>
        <v>1000</v>
      </c>
      <c r="H53" s="3">
        <v>1000</v>
      </c>
    </row>
    <row r="54" spans="1:9" x14ac:dyDescent="0.2">
      <c r="A54" s="1">
        <v>128</v>
      </c>
      <c r="B54" s="1" t="s">
        <v>52</v>
      </c>
      <c r="C54" s="16">
        <v>4723</v>
      </c>
      <c r="D54" s="3">
        <v>3500</v>
      </c>
      <c r="E54" s="3">
        <v>3500</v>
      </c>
      <c r="F54" s="3">
        <v>1879</v>
      </c>
      <c r="G54" s="3">
        <f t="shared" si="2"/>
        <v>1621</v>
      </c>
      <c r="H54" s="3">
        <v>1500</v>
      </c>
      <c r="I54" s="39" t="s">
        <v>237</v>
      </c>
    </row>
    <row r="55" spans="1:9" x14ac:dyDescent="0.2">
      <c r="A55" s="1">
        <v>130</v>
      </c>
      <c r="B55" s="1" t="s">
        <v>174</v>
      </c>
      <c r="C55" s="16">
        <v>0</v>
      </c>
      <c r="D55" s="3">
        <v>2000</v>
      </c>
      <c r="E55" s="3">
        <v>1000</v>
      </c>
      <c r="F55" s="3">
        <v>37.49</v>
      </c>
      <c r="G55" s="3">
        <f t="shared" si="2"/>
        <v>962.51</v>
      </c>
      <c r="H55" s="3">
        <v>1500</v>
      </c>
    </row>
    <row r="56" spans="1:9" x14ac:dyDescent="0.2">
      <c r="A56" s="1">
        <v>131</v>
      </c>
      <c r="B56" s="1" t="s">
        <v>273</v>
      </c>
      <c r="C56" s="16">
        <v>0</v>
      </c>
      <c r="D56" s="3">
        <v>0</v>
      </c>
      <c r="E56" s="3">
        <v>372.91</v>
      </c>
      <c r="F56" s="3">
        <v>372.91</v>
      </c>
      <c r="G56" s="3">
        <f t="shared" si="2"/>
        <v>0</v>
      </c>
      <c r="H56" s="3">
        <v>500</v>
      </c>
    </row>
    <row r="57" spans="1:9" x14ac:dyDescent="0.2">
      <c r="A57" s="1">
        <v>135</v>
      </c>
      <c r="B57" s="1" t="s">
        <v>53</v>
      </c>
      <c r="C57" s="16">
        <v>0</v>
      </c>
      <c r="D57" s="3">
        <v>1000</v>
      </c>
      <c r="E57" s="3">
        <v>4000</v>
      </c>
      <c r="F57" s="3">
        <v>0</v>
      </c>
      <c r="G57" s="3">
        <f t="shared" si="2"/>
        <v>4000</v>
      </c>
      <c r="H57" s="3">
        <v>1000</v>
      </c>
      <c r="I57" s="39" t="s">
        <v>309</v>
      </c>
    </row>
    <row r="58" spans="1:9" x14ac:dyDescent="0.2">
      <c r="A58" s="1">
        <v>140</v>
      </c>
      <c r="B58" s="1" t="s">
        <v>54</v>
      </c>
      <c r="C58" s="16">
        <v>2.92</v>
      </c>
      <c r="D58" s="3">
        <v>300</v>
      </c>
      <c r="E58" s="3">
        <v>300</v>
      </c>
      <c r="F58" s="3">
        <v>176.98</v>
      </c>
      <c r="G58" s="3">
        <f t="shared" si="2"/>
        <v>123.02000000000001</v>
      </c>
      <c r="H58" s="3">
        <v>500</v>
      </c>
    </row>
    <row r="59" spans="1:9" x14ac:dyDescent="0.2">
      <c r="A59" s="1">
        <v>145</v>
      </c>
      <c r="B59" s="1" t="s">
        <v>55</v>
      </c>
      <c r="C59" s="16">
        <v>0</v>
      </c>
      <c r="D59" s="3">
        <v>0</v>
      </c>
      <c r="E59" s="3">
        <v>0</v>
      </c>
      <c r="F59" s="3">
        <v>0</v>
      </c>
      <c r="G59" s="3">
        <f t="shared" si="2"/>
        <v>0</v>
      </c>
      <c r="H59" s="3">
        <v>0</v>
      </c>
    </row>
    <row r="60" spans="1:9" x14ac:dyDescent="0.2">
      <c r="A60" s="1">
        <v>150</v>
      </c>
      <c r="B60" s="1" t="s">
        <v>56</v>
      </c>
      <c r="C60" s="16">
        <v>0</v>
      </c>
      <c r="D60" s="3">
        <v>300</v>
      </c>
      <c r="E60" s="3">
        <v>300</v>
      </c>
      <c r="F60" s="3">
        <v>27.44</v>
      </c>
      <c r="G60" s="3">
        <f t="shared" si="2"/>
        <v>272.56</v>
      </c>
      <c r="H60" s="3">
        <v>300</v>
      </c>
    </row>
    <row r="61" spans="1:9" x14ac:dyDescent="0.2">
      <c r="A61" s="1">
        <v>160</v>
      </c>
      <c r="B61" s="1" t="s">
        <v>57</v>
      </c>
      <c r="C61" s="16">
        <v>0</v>
      </c>
      <c r="D61" s="3">
        <v>40</v>
      </c>
      <c r="E61" s="3">
        <v>0</v>
      </c>
      <c r="F61" s="3">
        <v>0</v>
      </c>
      <c r="G61" s="3">
        <f t="shared" si="2"/>
        <v>0</v>
      </c>
      <c r="H61" s="3">
        <v>40</v>
      </c>
      <c r="I61" s="39" t="s">
        <v>233</v>
      </c>
    </row>
    <row r="62" spans="1:9" x14ac:dyDescent="0.2">
      <c r="A62" s="1">
        <v>165</v>
      </c>
      <c r="B62" s="1" t="s">
        <v>175</v>
      </c>
      <c r="C62" s="16">
        <v>0</v>
      </c>
      <c r="D62" s="3">
        <v>0</v>
      </c>
      <c r="E62" s="3">
        <v>0</v>
      </c>
      <c r="F62" s="3">
        <v>0</v>
      </c>
      <c r="G62" s="3">
        <f t="shared" si="2"/>
        <v>0</v>
      </c>
      <c r="H62" s="3">
        <v>0</v>
      </c>
    </row>
    <row r="63" spans="1:9" x14ac:dyDescent="0.2">
      <c r="A63" s="1">
        <v>170</v>
      </c>
      <c r="B63" s="1" t="s">
        <v>176</v>
      </c>
      <c r="C63" s="16">
        <v>148164.41</v>
      </c>
      <c r="D63" s="3">
        <v>165000</v>
      </c>
      <c r="E63" s="3">
        <v>165000</v>
      </c>
      <c r="F63" s="3">
        <v>121638.67</v>
      </c>
      <c r="G63" s="3">
        <f t="shared" si="2"/>
        <v>43361.33</v>
      </c>
      <c r="H63" s="3">
        <v>175000</v>
      </c>
      <c r="I63" s="39" t="s">
        <v>281</v>
      </c>
    </row>
    <row r="64" spans="1:9" x14ac:dyDescent="0.2">
      <c r="A64" s="1">
        <v>175</v>
      </c>
      <c r="B64" s="1" t="s">
        <v>177</v>
      </c>
      <c r="C64" s="16">
        <v>2495</v>
      </c>
      <c r="D64" s="3">
        <v>1500</v>
      </c>
      <c r="E64" s="3">
        <v>1000</v>
      </c>
      <c r="F64" s="3">
        <v>383.4</v>
      </c>
      <c r="G64" s="3">
        <f t="shared" si="2"/>
        <v>616.6</v>
      </c>
      <c r="H64" s="3">
        <v>500</v>
      </c>
    </row>
    <row r="65" spans="1:8" x14ac:dyDescent="0.2">
      <c r="A65" s="1">
        <v>180</v>
      </c>
      <c r="B65" s="1" t="s">
        <v>178</v>
      </c>
      <c r="C65" s="16">
        <v>0</v>
      </c>
      <c r="D65" s="3">
        <v>1000</v>
      </c>
      <c r="E65" s="3">
        <v>1000</v>
      </c>
      <c r="F65" s="3">
        <v>0</v>
      </c>
      <c r="G65" s="3">
        <f t="shared" si="2"/>
        <v>1000</v>
      </c>
      <c r="H65" s="3">
        <v>1000</v>
      </c>
    </row>
    <row r="66" spans="1:8" x14ac:dyDescent="0.2">
      <c r="A66" s="1">
        <v>185</v>
      </c>
      <c r="B66" s="1" t="s">
        <v>28</v>
      </c>
      <c r="C66" s="16">
        <v>0</v>
      </c>
      <c r="D66" s="3">
        <v>0</v>
      </c>
      <c r="E66" s="3">
        <v>0</v>
      </c>
      <c r="F66" s="3">
        <v>0</v>
      </c>
      <c r="G66" s="3">
        <f t="shared" si="2"/>
        <v>0</v>
      </c>
      <c r="H66" s="3">
        <v>0</v>
      </c>
    </row>
    <row r="67" spans="1:8" x14ac:dyDescent="0.2">
      <c r="A67" s="1">
        <v>190</v>
      </c>
      <c r="B67" s="1" t="s">
        <v>201</v>
      </c>
      <c r="C67" s="16">
        <v>0</v>
      </c>
      <c r="D67" s="3">
        <v>0</v>
      </c>
      <c r="E67" s="3">
        <v>0</v>
      </c>
      <c r="F67" s="3">
        <v>0</v>
      </c>
      <c r="G67" s="3">
        <f t="shared" si="2"/>
        <v>0</v>
      </c>
      <c r="H67" s="3">
        <v>0</v>
      </c>
    </row>
    <row r="68" spans="1:8" x14ac:dyDescent="0.2">
      <c r="A68" s="1">
        <v>195</v>
      </c>
      <c r="B68" s="1" t="s">
        <v>27</v>
      </c>
      <c r="C68" s="16">
        <v>0</v>
      </c>
      <c r="D68" s="3">
        <v>0</v>
      </c>
      <c r="E68" s="3">
        <v>0</v>
      </c>
      <c r="F68" s="3">
        <v>0</v>
      </c>
      <c r="G68" s="3">
        <f t="shared" si="2"/>
        <v>0</v>
      </c>
      <c r="H68" s="3">
        <v>0</v>
      </c>
    </row>
    <row r="69" spans="1:8" x14ac:dyDescent="0.2">
      <c r="A69" s="4" t="s">
        <v>22</v>
      </c>
      <c r="B69" s="4"/>
      <c r="C69" s="17">
        <f t="shared" ref="C69:H69" si="3">SUM(C31:C68)</f>
        <v>227777.44</v>
      </c>
      <c r="D69" s="5">
        <f t="shared" si="3"/>
        <v>227999.22</v>
      </c>
      <c r="E69" s="5">
        <f>SUM(E31:E68)</f>
        <v>234631.01</v>
      </c>
      <c r="F69" s="5">
        <f t="shared" si="3"/>
        <v>166287.82</v>
      </c>
      <c r="G69" s="5">
        <f t="shared" si="3"/>
        <v>68343.19</v>
      </c>
      <c r="H69" s="5">
        <f t="shared" si="3"/>
        <v>235999.22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9"/>
  <sheetViews>
    <sheetView zoomScale="140" zoomScaleNormal="140" workbookViewId="0">
      <pane xSplit="2" ySplit="8" topLeftCell="C55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ColWidth="8.85546875" defaultRowHeight="12" x14ac:dyDescent="0.2"/>
  <cols>
    <col min="1" max="1" width="9.7109375" style="1" customWidth="1"/>
    <col min="2" max="2" width="25.85546875" style="1" customWidth="1"/>
    <col min="3" max="3" width="12.140625" style="14" bestFit="1" customWidth="1"/>
    <col min="4" max="5" width="12.140625" style="1" bestFit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6.7109375" style="39" customWidth="1"/>
    <col min="10" max="16384" width="8.85546875" style="1"/>
  </cols>
  <sheetData>
    <row r="3" spans="1:9" x14ac:dyDescent="0.2">
      <c r="A3" s="1" t="s">
        <v>0</v>
      </c>
    </row>
    <row r="4" spans="1:9" x14ac:dyDescent="0.2">
      <c r="B4" s="1" t="s">
        <v>299</v>
      </c>
    </row>
    <row r="5" spans="1:9" x14ac:dyDescent="0.2">
      <c r="B5" s="1" t="s">
        <v>223</v>
      </c>
    </row>
    <row r="7" spans="1:9" x14ac:dyDescent="0.2">
      <c r="C7" s="15" t="s">
        <v>7</v>
      </c>
      <c r="D7" s="2" t="s">
        <v>200</v>
      </c>
      <c r="E7" s="2" t="s">
        <v>8</v>
      </c>
      <c r="F7" s="2" t="s">
        <v>9</v>
      </c>
      <c r="G7" s="2" t="s">
        <v>10</v>
      </c>
      <c r="H7" s="2" t="s">
        <v>205</v>
      </c>
      <c r="I7" s="43" t="s">
        <v>165</v>
      </c>
    </row>
    <row r="8" spans="1:9" x14ac:dyDescent="0.2">
      <c r="C8" s="15" t="s">
        <v>11</v>
      </c>
      <c r="D8" s="2" t="s">
        <v>12</v>
      </c>
      <c r="E8" s="2"/>
      <c r="F8" s="2"/>
      <c r="G8" s="2"/>
      <c r="H8" s="2" t="s">
        <v>12</v>
      </c>
      <c r="I8" s="43"/>
    </row>
    <row r="9" spans="1:9" x14ac:dyDescent="0.2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3001</v>
      </c>
      <c r="B11" s="1" t="s">
        <v>58</v>
      </c>
      <c r="C11" s="16">
        <v>81557.5</v>
      </c>
      <c r="D11" s="3">
        <v>70000</v>
      </c>
      <c r="E11" s="3">
        <v>95000</v>
      </c>
      <c r="F11" s="3">
        <v>82665</v>
      </c>
      <c r="G11" s="3">
        <f>SUM(F11-E11)</f>
        <v>-12335</v>
      </c>
      <c r="H11" s="3">
        <v>85000</v>
      </c>
      <c r="I11" s="39" t="s">
        <v>252</v>
      </c>
    </row>
    <row r="12" spans="1:9" x14ac:dyDescent="0.2">
      <c r="A12" s="1">
        <v>3002</v>
      </c>
      <c r="B12" s="1" t="s">
        <v>59</v>
      </c>
      <c r="C12" s="16">
        <v>1479.65</v>
      </c>
      <c r="D12" s="3">
        <v>1500</v>
      </c>
      <c r="E12" s="3">
        <v>1500</v>
      </c>
      <c r="F12" s="3">
        <v>1489.38</v>
      </c>
      <c r="G12" s="3">
        <f t="shared" ref="G12:G17" si="0">SUM(F12-E12)</f>
        <v>-10.619999999999891</v>
      </c>
      <c r="H12" s="3">
        <v>1500</v>
      </c>
    </row>
    <row r="13" spans="1:9" x14ac:dyDescent="0.2">
      <c r="A13" s="1">
        <v>3004</v>
      </c>
      <c r="B13" s="1" t="s">
        <v>60</v>
      </c>
      <c r="C13" s="16">
        <v>750</v>
      </c>
      <c r="D13" s="3">
        <v>750</v>
      </c>
      <c r="E13" s="3">
        <v>750</v>
      </c>
      <c r="F13" s="3">
        <v>562.5</v>
      </c>
      <c r="G13" s="3">
        <f t="shared" si="0"/>
        <v>-187.5</v>
      </c>
      <c r="H13" s="3">
        <v>750</v>
      </c>
    </row>
    <row r="14" spans="1:9" x14ac:dyDescent="0.2">
      <c r="A14" s="1">
        <v>3005</v>
      </c>
      <c r="B14" s="1" t="s">
        <v>61</v>
      </c>
      <c r="C14" s="16">
        <v>1700</v>
      </c>
      <c r="D14" s="3">
        <v>1700</v>
      </c>
      <c r="E14" s="3">
        <v>1700</v>
      </c>
      <c r="F14" s="3">
        <v>0</v>
      </c>
      <c r="G14" s="3">
        <f t="shared" si="0"/>
        <v>-1700</v>
      </c>
      <c r="H14" s="3">
        <v>1700</v>
      </c>
    </row>
    <row r="15" spans="1:9" x14ac:dyDescent="0.2">
      <c r="A15" s="1">
        <v>3006</v>
      </c>
      <c r="B15" s="1" t="s">
        <v>62</v>
      </c>
      <c r="C15" s="16">
        <v>254.15</v>
      </c>
      <c r="D15" s="3">
        <v>300</v>
      </c>
      <c r="E15" s="3">
        <v>300</v>
      </c>
      <c r="F15" s="3">
        <v>4247.82</v>
      </c>
      <c r="G15" s="3">
        <f t="shared" si="0"/>
        <v>3947.8199999999997</v>
      </c>
      <c r="H15" s="3">
        <v>300</v>
      </c>
      <c r="I15" s="39" t="s">
        <v>275</v>
      </c>
    </row>
    <row r="16" spans="1:9" x14ac:dyDescent="0.2">
      <c r="A16" s="1">
        <v>3015</v>
      </c>
      <c r="B16" s="1" t="s">
        <v>64</v>
      </c>
      <c r="C16" s="16">
        <v>500</v>
      </c>
      <c r="D16" s="3">
        <v>200</v>
      </c>
      <c r="E16" s="3">
        <v>200</v>
      </c>
      <c r="F16" s="3">
        <v>241.66</v>
      </c>
      <c r="G16" s="3">
        <f t="shared" si="0"/>
        <v>41.66</v>
      </c>
      <c r="H16" s="3">
        <v>200</v>
      </c>
    </row>
    <row r="17" spans="1:9" x14ac:dyDescent="0.2">
      <c r="A17" s="1">
        <v>8005</v>
      </c>
      <c r="B17" s="1" t="s">
        <v>160</v>
      </c>
      <c r="C17" s="16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4" t="s">
        <v>17</v>
      </c>
      <c r="B18" s="4"/>
      <c r="C18" s="17">
        <f t="shared" ref="C18:H18" si="1">SUM(C11:C17)</f>
        <v>86241.299999999988</v>
      </c>
      <c r="D18" s="5">
        <f t="shared" si="1"/>
        <v>74450</v>
      </c>
      <c r="E18" s="5">
        <f t="shared" si="1"/>
        <v>99450</v>
      </c>
      <c r="F18" s="5">
        <f t="shared" si="1"/>
        <v>89206.360000000015</v>
      </c>
      <c r="G18" s="5">
        <f t="shared" si="1"/>
        <v>-10243.64</v>
      </c>
      <c r="H18" s="5">
        <f t="shared" si="1"/>
        <v>89450</v>
      </c>
    </row>
    <row r="19" spans="1:9" x14ac:dyDescent="0.2">
      <c r="A19" s="2"/>
      <c r="B19" s="2"/>
      <c r="C19" s="18"/>
      <c r="D19" s="6"/>
      <c r="E19" s="6"/>
      <c r="F19" s="6"/>
      <c r="G19" s="6"/>
      <c r="H19" s="6"/>
    </row>
    <row r="20" spans="1:9" x14ac:dyDescent="0.2">
      <c r="A20" s="1" t="s">
        <v>3</v>
      </c>
    </row>
    <row r="21" spans="1:9" x14ac:dyDescent="0.2">
      <c r="A21" s="1">
        <v>300</v>
      </c>
      <c r="B21" s="1" t="s">
        <v>65</v>
      </c>
    </row>
    <row r="22" spans="1:9" x14ac:dyDescent="0.2">
      <c r="A22" s="1" t="s">
        <v>66</v>
      </c>
      <c r="B22" s="1" t="s">
        <v>67</v>
      </c>
      <c r="C22" s="16">
        <v>437.53</v>
      </c>
      <c r="D22" s="3">
        <v>500</v>
      </c>
      <c r="E22" s="3">
        <v>500</v>
      </c>
      <c r="F22" s="3">
        <v>180.78</v>
      </c>
      <c r="G22" s="3">
        <f>SUM(E22-F22)</f>
        <v>319.22000000000003</v>
      </c>
      <c r="H22" s="3">
        <v>500</v>
      </c>
      <c r="I22" s="39" t="s">
        <v>209</v>
      </c>
    </row>
    <row r="23" spans="1:9" x14ac:dyDescent="0.2">
      <c r="A23" s="1" t="s">
        <v>68</v>
      </c>
      <c r="B23" s="1" t="s">
        <v>69</v>
      </c>
      <c r="C23" s="16">
        <v>394.3</v>
      </c>
      <c r="D23" s="3">
        <v>600</v>
      </c>
      <c r="E23" s="3">
        <v>200</v>
      </c>
      <c r="F23" s="3">
        <v>0</v>
      </c>
      <c r="G23" s="3">
        <f t="shared" ref="G23:G34" si="2">SUM(E23-F23)</f>
        <v>200</v>
      </c>
      <c r="H23" s="3">
        <v>600</v>
      </c>
      <c r="I23" s="39" t="s">
        <v>208</v>
      </c>
    </row>
    <row r="24" spans="1:9" x14ac:dyDescent="0.2">
      <c r="A24" s="1" t="s">
        <v>70</v>
      </c>
      <c r="B24" s="1" t="s">
        <v>71</v>
      </c>
      <c r="C24" s="16">
        <v>3286.37</v>
      </c>
      <c r="D24" s="3">
        <v>1500</v>
      </c>
      <c r="E24" s="3">
        <v>1500</v>
      </c>
      <c r="F24" s="3">
        <v>0</v>
      </c>
      <c r="G24" s="3">
        <f t="shared" si="2"/>
        <v>1500</v>
      </c>
      <c r="H24" s="3">
        <v>1000</v>
      </c>
    </row>
    <row r="25" spans="1:9" x14ac:dyDescent="0.2">
      <c r="A25" s="1" t="s">
        <v>72</v>
      </c>
      <c r="B25" s="1" t="s">
        <v>73</v>
      </c>
      <c r="C25" s="16">
        <v>1322.35</v>
      </c>
      <c r="D25" s="3">
        <v>1800</v>
      </c>
      <c r="E25" s="3">
        <v>1800</v>
      </c>
      <c r="F25" s="3">
        <v>1297.4000000000001</v>
      </c>
      <c r="G25" s="3">
        <f t="shared" si="2"/>
        <v>502.59999999999991</v>
      </c>
      <c r="H25" s="3">
        <v>1900</v>
      </c>
    </row>
    <row r="26" spans="1:9" x14ac:dyDescent="0.2">
      <c r="A26" s="1" t="s">
        <v>74</v>
      </c>
      <c r="B26" s="1" t="s">
        <v>75</v>
      </c>
      <c r="C26" s="16">
        <v>33066.6</v>
      </c>
      <c r="D26" s="3">
        <v>38000</v>
      </c>
      <c r="E26" s="3">
        <v>38000</v>
      </c>
      <c r="F26" s="3">
        <v>27542.66</v>
      </c>
      <c r="G26" s="3">
        <f t="shared" si="2"/>
        <v>10457.34</v>
      </c>
      <c r="H26" s="3">
        <v>42000</v>
      </c>
      <c r="I26" s="39" t="s">
        <v>220</v>
      </c>
    </row>
    <row r="27" spans="1:9" x14ac:dyDescent="0.2">
      <c r="A27" s="1" t="s">
        <v>76</v>
      </c>
      <c r="B27" s="1" t="s">
        <v>77</v>
      </c>
      <c r="C27" s="16">
        <v>547.79</v>
      </c>
      <c r="D27" s="3">
        <v>1000</v>
      </c>
      <c r="E27" s="3">
        <v>1000</v>
      </c>
      <c r="F27" s="3">
        <v>91.98</v>
      </c>
      <c r="G27" s="3">
        <f t="shared" si="2"/>
        <v>908.02</v>
      </c>
      <c r="H27" s="3">
        <v>1000</v>
      </c>
    </row>
    <row r="28" spans="1:9" x14ac:dyDescent="0.2">
      <c r="A28" s="1" t="s">
        <v>78</v>
      </c>
      <c r="B28" s="1" t="s">
        <v>79</v>
      </c>
      <c r="C28" s="16">
        <v>87.15</v>
      </c>
      <c r="D28" s="3">
        <v>250</v>
      </c>
      <c r="E28" s="3">
        <v>0</v>
      </c>
      <c r="F28" s="3">
        <v>0</v>
      </c>
      <c r="G28" s="3">
        <f t="shared" si="2"/>
        <v>0</v>
      </c>
      <c r="H28" s="3">
        <v>200</v>
      </c>
      <c r="I28" s="39" t="s">
        <v>256</v>
      </c>
    </row>
    <row r="29" spans="1:9" x14ac:dyDescent="0.2">
      <c r="A29" s="1" t="s">
        <v>80</v>
      </c>
      <c r="B29" s="1" t="s">
        <v>81</v>
      </c>
      <c r="C29" s="16">
        <v>2171.1</v>
      </c>
      <c r="D29" s="3">
        <v>2000</v>
      </c>
      <c r="E29" s="3">
        <v>2600</v>
      </c>
      <c r="F29" s="3">
        <v>1728.4</v>
      </c>
      <c r="G29" s="3">
        <f t="shared" si="2"/>
        <v>871.59999999999991</v>
      </c>
      <c r="H29" s="3">
        <v>3000</v>
      </c>
    </row>
    <row r="30" spans="1:9" x14ac:dyDescent="0.2">
      <c r="A30" s="1" t="s">
        <v>82</v>
      </c>
      <c r="B30" s="1" t="s">
        <v>83</v>
      </c>
      <c r="C30" s="16">
        <v>2323.13</v>
      </c>
      <c r="D30" s="3">
        <v>0</v>
      </c>
      <c r="E30" s="3">
        <v>0</v>
      </c>
      <c r="F30" s="3">
        <v>0</v>
      </c>
      <c r="G30" s="3">
        <f t="shared" si="2"/>
        <v>0</v>
      </c>
      <c r="H30" s="3">
        <v>0</v>
      </c>
    </row>
    <row r="31" spans="1:9" x14ac:dyDescent="0.2">
      <c r="A31" s="1" t="s">
        <v>84</v>
      </c>
      <c r="B31" s="1" t="s">
        <v>85</v>
      </c>
      <c r="C31" s="16">
        <v>9220</v>
      </c>
      <c r="D31" s="3">
        <v>8000</v>
      </c>
      <c r="E31" s="3">
        <v>10000</v>
      </c>
      <c r="F31" s="3">
        <v>5500</v>
      </c>
      <c r="G31" s="3">
        <f t="shared" si="2"/>
        <v>4500</v>
      </c>
      <c r="H31" s="3">
        <v>9000</v>
      </c>
      <c r="I31" s="39" t="s">
        <v>282</v>
      </c>
    </row>
    <row r="32" spans="1:9" x14ac:dyDescent="0.2">
      <c r="A32" s="1" t="s">
        <v>86</v>
      </c>
      <c r="B32" s="1" t="s">
        <v>34</v>
      </c>
      <c r="C32" s="16">
        <v>0</v>
      </c>
      <c r="D32" s="3">
        <v>1500</v>
      </c>
      <c r="E32" s="3">
        <v>800</v>
      </c>
      <c r="F32" s="3">
        <v>180</v>
      </c>
      <c r="G32" s="3">
        <f t="shared" si="2"/>
        <v>620</v>
      </c>
      <c r="H32" s="3">
        <v>1500</v>
      </c>
    </row>
    <row r="33" spans="1:9" x14ac:dyDescent="0.2">
      <c r="A33" s="1" t="s">
        <v>166</v>
      </c>
      <c r="B33" s="1" t="s">
        <v>168</v>
      </c>
      <c r="C33" s="16">
        <v>0</v>
      </c>
      <c r="D33" s="3">
        <v>0</v>
      </c>
      <c r="E33" s="3">
        <v>0</v>
      </c>
      <c r="F33" s="3">
        <v>0</v>
      </c>
      <c r="G33" s="3">
        <f t="shared" si="2"/>
        <v>0</v>
      </c>
      <c r="H33" s="3">
        <v>0</v>
      </c>
    </row>
    <row r="34" spans="1:9" x14ac:dyDescent="0.2">
      <c r="A34" s="1" t="s">
        <v>167</v>
      </c>
      <c r="B34" s="1" t="s">
        <v>169</v>
      </c>
      <c r="C34" s="16">
        <v>0</v>
      </c>
      <c r="D34" s="3">
        <v>0</v>
      </c>
      <c r="E34" s="3">
        <v>0</v>
      </c>
      <c r="F34" s="3">
        <v>3870</v>
      </c>
      <c r="G34" s="3">
        <f t="shared" si="2"/>
        <v>-3870</v>
      </c>
      <c r="H34" s="3">
        <v>0</v>
      </c>
      <c r="I34" s="39" t="s">
        <v>210</v>
      </c>
    </row>
    <row r="35" spans="1:9" x14ac:dyDescent="0.2">
      <c r="A35" s="4">
        <v>300</v>
      </c>
      <c r="B35" s="4" t="s">
        <v>26</v>
      </c>
      <c r="C35" s="17">
        <f t="shared" ref="C35:H35" si="3">SUM(C22:C34)</f>
        <v>52856.319999999992</v>
      </c>
      <c r="D35" s="5">
        <f t="shared" ref="D35" si="4">SUM(D22:D34)</f>
        <v>55150</v>
      </c>
      <c r="E35" s="5">
        <f t="shared" si="3"/>
        <v>56400</v>
      </c>
      <c r="F35" s="5">
        <f t="shared" si="3"/>
        <v>40391.22</v>
      </c>
      <c r="G35" s="5">
        <f t="shared" si="3"/>
        <v>16008.779999999999</v>
      </c>
      <c r="H35" s="5">
        <f t="shared" si="3"/>
        <v>60700</v>
      </c>
    </row>
    <row r="36" spans="1:9" x14ac:dyDescent="0.2">
      <c r="A36" s="1">
        <v>301</v>
      </c>
      <c r="B36" s="1" t="s">
        <v>87</v>
      </c>
      <c r="G36" s="3"/>
    </row>
    <row r="37" spans="1:9" x14ac:dyDescent="0.2">
      <c r="A37" s="1" t="s">
        <v>88</v>
      </c>
      <c r="B37" s="1" t="s">
        <v>67</v>
      </c>
      <c r="C37" s="16">
        <v>589.1</v>
      </c>
      <c r="D37" s="3">
        <v>1000</v>
      </c>
      <c r="E37" s="3">
        <v>1000</v>
      </c>
      <c r="F37" s="3">
        <v>354.71</v>
      </c>
      <c r="G37" s="3">
        <f>SUM(E37-F37)</f>
        <v>645.29</v>
      </c>
      <c r="H37" s="3">
        <v>1000</v>
      </c>
    </row>
    <row r="38" spans="1:9" x14ac:dyDescent="0.2">
      <c r="A38" s="1" t="s">
        <v>89</v>
      </c>
      <c r="B38" s="1" t="s">
        <v>90</v>
      </c>
      <c r="C38" s="16">
        <v>0</v>
      </c>
      <c r="D38" s="3">
        <v>0</v>
      </c>
      <c r="E38" s="3">
        <v>0</v>
      </c>
      <c r="F38" s="3">
        <v>0</v>
      </c>
      <c r="G38" s="3">
        <f t="shared" ref="G38:G42" si="5">SUM(E38-F38)</f>
        <v>0</v>
      </c>
      <c r="H38" s="3">
        <v>0</v>
      </c>
    </row>
    <row r="39" spans="1:9" x14ac:dyDescent="0.2">
      <c r="A39" s="1" t="s">
        <v>91</v>
      </c>
      <c r="B39" s="1" t="s">
        <v>92</v>
      </c>
      <c r="C39" s="16">
        <v>0</v>
      </c>
      <c r="D39" s="3">
        <v>0</v>
      </c>
      <c r="E39" s="3">
        <v>0</v>
      </c>
      <c r="F39" s="3">
        <v>0</v>
      </c>
      <c r="G39" s="3">
        <f t="shared" si="5"/>
        <v>0</v>
      </c>
      <c r="H39" s="3">
        <v>0</v>
      </c>
    </row>
    <row r="40" spans="1:9" x14ac:dyDescent="0.2">
      <c r="A40" s="1" t="s">
        <v>93</v>
      </c>
      <c r="B40" s="1" t="s">
        <v>94</v>
      </c>
      <c r="C40" s="16">
        <v>1.43</v>
      </c>
      <c r="D40" s="3">
        <v>750</v>
      </c>
      <c r="E40" s="3">
        <v>750</v>
      </c>
      <c r="F40" s="3">
        <v>417.5</v>
      </c>
      <c r="G40" s="3">
        <f t="shared" si="5"/>
        <v>332.5</v>
      </c>
      <c r="H40" s="3">
        <v>750</v>
      </c>
    </row>
    <row r="41" spans="1:9" x14ac:dyDescent="0.2">
      <c r="A41" s="1" t="s">
        <v>95</v>
      </c>
      <c r="B41" s="1" t="s">
        <v>96</v>
      </c>
      <c r="C41" s="16">
        <v>0</v>
      </c>
      <c r="D41" s="3">
        <v>60</v>
      </c>
      <c r="E41" s="3">
        <v>55</v>
      </c>
      <c r="F41" s="3">
        <v>55</v>
      </c>
      <c r="G41" s="3">
        <f t="shared" si="5"/>
        <v>0</v>
      </c>
      <c r="H41" s="3">
        <v>55</v>
      </c>
      <c r="I41" s="39" t="s">
        <v>258</v>
      </c>
    </row>
    <row r="42" spans="1:9" x14ac:dyDescent="0.2">
      <c r="A42" s="1" t="s">
        <v>97</v>
      </c>
      <c r="B42" s="1" t="s">
        <v>71</v>
      </c>
      <c r="C42" s="16">
        <v>0</v>
      </c>
      <c r="D42" s="3">
        <v>500</v>
      </c>
      <c r="E42" s="3">
        <v>500</v>
      </c>
      <c r="F42" s="3">
        <v>0</v>
      </c>
      <c r="G42" s="3">
        <f t="shared" si="5"/>
        <v>500</v>
      </c>
      <c r="H42" s="3">
        <v>500</v>
      </c>
    </row>
    <row r="43" spans="1:9" x14ac:dyDescent="0.2">
      <c r="A43" s="4">
        <v>301</v>
      </c>
      <c r="B43" s="4" t="s">
        <v>26</v>
      </c>
      <c r="C43" s="17">
        <f t="shared" ref="C43:H43" si="6">SUM(C37:C42)</f>
        <v>590.53</v>
      </c>
      <c r="D43" s="5">
        <f t="shared" ref="D43" si="7">SUM(D37:D42)</f>
        <v>2310</v>
      </c>
      <c r="E43" s="5">
        <f t="shared" si="6"/>
        <v>2305</v>
      </c>
      <c r="F43" s="5">
        <f t="shared" si="6"/>
        <v>827.21</v>
      </c>
      <c r="G43" s="5">
        <f t="shared" si="6"/>
        <v>1477.79</v>
      </c>
      <c r="H43" s="5">
        <f t="shared" si="6"/>
        <v>2305</v>
      </c>
    </row>
    <row r="44" spans="1:9" ht="24" x14ac:dyDescent="0.2">
      <c r="A44" s="1">
        <v>302</v>
      </c>
      <c r="B44" s="1" t="s">
        <v>16</v>
      </c>
      <c r="C44" s="16">
        <v>574.12</v>
      </c>
      <c r="D44" s="3">
        <v>1000</v>
      </c>
      <c r="E44" s="3">
        <v>1600</v>
      </c>
      <c r="F44" s="3">
        <v>1333.37</v>
      </c>
      <c r="G44" s="3">
        <f>SUM(E44-F44)</f>
        <v>266.63000000000011</v>
      </c>
      <c r="H44" s="3">
        <v>1000</v>
      </c>
      <c r="I44" s="39" t="s">
        <v>289</v>
      </c>
    </row>
    <row r="45" spans="1:9" x14ac:dyDescent="0.2">
      <c r="A45" s="1">
        <v>303</v>
      </c>
      <c r="B45" s="1" t="s">
        <v>98</v>
      </c>
      <c r="G45" s="3"/>
    </row>
    <row r="46" spans="1:9" x14ac:dyDescent="0.2">
      <c r="A46" s="1" t="s">
        <v>99</v>
      </c>
      <c r="B46" s="1" t="s">
        <v>73</v>
      </c>
      <c r="C46" s="16">
        <v>0</v>
      </c>
      <c r="D46" s="3">
        <v>0</v>
      </c>
      <c r="E46" s="3">
        <v>0</v>
      </c>
      <c r="F46" s="3">
        <v>0</v>
      </c>
      <c r="G46" s="3">
        <f>SUM(E46-F46)</f>
        <v>0</v>
      </c>
      <c r="H46" s="3">
        <v>0</v>
      </c>
    </row>
    <row r="47" spans="1:9" x14ac:dyDescent="0.2">
      <c r="A47" s="1" t="s">
        <v>100</v>
      </c>
      <c r="B47" s="1" t="s">
        <v>23</v>
      </c>
      <c r="C47" s="16">
        <v>6640.08</v>
      </c>
      <c r="D47" s="3">
        <v>7000</v>
      </c>
      <c r="E47" s="3">
        <v>7000</v>
      </c>
      <c r="F47" s="3">
        <v>4881.25</v>
      </c>
      <c r="G47" s="3">
        <f t="shared" ref="G47:G48" si="8">SUM(E47-F47)</f>
        <v>2118.75</v>
      </c>
      <c r="H47" s="3">
        <v>6000</v>
      </c>
      <c r="I47" s="39" t="s">
        <v>222</v>
      </c>
    </row>
    <row r="48" spans="1:9" x14ac:dyDescent="0.2">
      <c r="A48" s="1" t="s">
        <v>101</v>
      </c>
      <c r="B48" s="1" t="s">
        <v>102</v>
      </c>
      <c r="C48" s="16">
        <v>1226.3699999999999</v>
      </c>
      <c r="D48" s="3">
        <v>1000</v>
      </c>
      <c r="E48" s="3">
        <v>1500</v>
      </c>
      <c r="F48" s="3">
        <v>1163.3699999999999</v>
      </c>
      <c r="G48" s="3">
        <f t="shared" si="8"/>
        <v>336.63000000000011</v>
      </c>
      <c r="H48" s="3">
        <v>2000</v>
      </c>
    </row>
    <row r="49" spans="1:9" x14ac:dyDescent="0.2">
      <c r="A49" s="4">
        <v>303</v>
      </c>
      <c r="B49" s="4" t="s">
        <v>26</v>
      </c>
      <c r="C49" s="17">
        <f t="shared" ref="C49:H49" si="9">SUM(C46:C48)</f>
        <v>7866.45</v>
      </c>
      <c r="D49" s="5">
        <f t="shared" ref="D49" si="10">SUM(D46:D48)</f>
        <v>8000</v>
      </c>
      <c r="E49" s="5">
        <f t="shared" si="9"/>
        <v>8500</v>
      </c>
      <c r="F49" s="5">
        <f t="shared" si="9"/>
        <v>6044.62</v>
      </c>
      <c r="G49" s="5">
        <f t="shared" si="9"/>
        <v>2455.38</v>
      </c>
      <c r="H49" s="5">
        <f t="shared" si="9"/>
        <v>8000</v>
      </c>
    </row>
    <row r="50" spans="1:9" x14ac:dyDescent="0.2">
      <c r="A50" s="1">
        <v>304</v>
      </c>
      <c r="B50" s="1" t="s">
        <v>103</v>
      </c>
      <c r="C50" s="16">
        <v>0</v>
      </c>
      <c r="D50" s="3">
        <v>250</v>
      </c>
      <c r="E50" s="3">
        <v>250</v>
      </c>
      <c r="F50" s="3">
        <v>34.880000000000003</v>
      </c>
      <c r="G50" s="3">
        <f>SUM(E50-F50)</f>
        <v>215.12</v>
      </c>
      <c r="H50" s="3">
        <v>250</v>
      </c>
    </row>
    <row r="51" spans="1:9" x14ac:dyDescent="0.2">
      <c r="A51" s="1">
        <v>305</v>
      </c>
      <c r="B51" s="1" t="s">
        <v>104</v>
      </c>
      <c r="C51" s="16">
        <v>188.74</v>
      </c>
      <c r="D51" s="3">
        <v>250</v>
      </c>
      <c r="E51" s="3">
        <v>250</v>
      </c>
      <c r="F51" s="3">
        <v>158.66999999999999</v>
      </c>
      <c r="G51" s="3">
        <f t="shared" ref="G51:G68" si="11">SUM(E51-F51)</f>
        <v>91.330000000000013</v>
      </c>
      <c r="H51" s="3">
        <v>500</v>
      </c>
    </row>
    <row r="52" spans="1:9" x14ac:dyDescent="0.2">
      <c r="A52" s="1">
        <v>307</v>
      </c>
      <c r="B52" s="1" t="s">
        <v>105</v>
      </c>
      <c r="C52" s="16">
        <v>865.72</v>
      </c>
      <c r="D52" s="3">
        <v>1200</v>
      </c>
      <c r="E52" s="3">
        <v>1400</v>
      </c>
      <c r="F52" s="3">
        <v>1339.09</v>
      </c>
      <c r="G52" s="3">
        <f t="shared" si="11"/>
        <v>60.910000000000082</v>
      </c>
      <c r="H52" s="3">
        <v>1000</v>
      </c>
    </row>
    <row r="53" spans="1:9" x14ac:dyDescent="0.2">
      <c r="A53" s="1">
        <v>308</v>
      </c>
      <c r="B53" s="1" t="s">
        <v>106</v>
      </c>
      <c r="C53" s="16">
        <v>70</v>
      </c>
      <c r="D53" s="3">
        <v>1000</v>
      </c>
      <c r="E53" s="3">
        <v>3000</v>
      </c>
      <c r="F53" s="3">
        <v>2887</v>
      </c>
      <c r="G53" s="3">
        <f t="shared" si="11"/>
        <v>113</v>
      </c>
      <c r="H53" s="3">
        <v>2000</v>
      </c>
      <c r="I53" s="39" t="s">
        <v>297</v>
      </c>
    </row>
    <row r="54" spans="1:9" x14ac:dyDescent="0.2">
      <c r="A54" s="1">
        <v>310</v>
      </c>
      <c r="B54" s="1" t="s">
        <v>107</v>
      </c>
      <c r="C54" s="16">
        <v>7353.29</v>
      </c>
      <c r="D54" s="3">
        <v>9000</v>
      </c>
      <c r="E54" s="3">
        <v>12000</v>
      </c>
      <c r="F54" s="3">
        <v>11252.96</v>
      </c>
      <c r="G54" s="3">
        <f t="shared" si="11"/>
        <v>747.04000000000087</v>
      </c>
      <c r="H54" s="3">
        <v>11000</v>
      </c>
      <c r="I54" s="39" t="s">
        <v>298</v>
      </c>
    </row>
    <row r="55" spans="1:9" x14ac:dyDescent="0.2">
      <c r="A55" s="1">
        <v>311</v>
      </c>
      <c r="B55" s="1" t="s">
        <v>108</v>
      </c>
      <c r="C55" s="16">
        <v>1965.6</v>
      </c>
      <c r="D55" s="3">
        <v>2000</v>
      </c>
      <c r="E55" s="3">
        <v>2000</v>
      </c>
      <c r="F55" s="3">
        <v>0</v>
      </c>
      <c r="G55" s="3">
        <f t="shared" si="11"/>
        <v>2000</v>
      </c>
      <c r="H55" s="3">
        <v>2000</v>
      </c>
    </row>
    <row r="56" spans="1:9" x14ac:dyDescent="0.2">
      <c r="A56" s="1">
        <v>313</v>
      </c>
      <c r="B56" s="1" t="s">
        <v>193</v>
      </c>
      <c r="C56" s="16">
        <v>0</v>
      </c>
      <c r="D56" s="3">
        <v>4000</v>
      </c>
      <c r="E56" s="3">
        <v>31</v>
      </c>
      <c r="F56" s="3">
        <v>30.94</v>
      </c>
      <c r="G56" s="3">
        <f t="shared" si="11"/>
        <v>5.9999999999998721E-2</v>
      </c>
      <c r="H56" s="3">
        <v>4000</v>
      </c>
      <c r="I56" s="39" t="s">
        <v>261</v>
      </c>
    </row>
    <row r="57" spans="1:9" x14ac:dyDescent="0.2">
      <c r="A57" s="1">
        <v>315</v>
      </c>
      <c r="B57" s="1" t="s">
        <v>109</v>
      </c>
      <c r="C57" s="16">
        <v>0</v>
      </c>
      <c r="D57" s="3">
        <v>10</v>
      </c>
      <c r="E57" s="3">
        <v>10</v>
      </c>
      <c r="F57" s="3">
        <v>0</v>
      </c>
      <c r="G57" s="3">
        <f t="shared" si="11"/>
        <v>10</v>
      </c>
      <c r="H57" s="3">
        <v>10</v>
      </c>
    </row>
    <row r="58" spans="1:9" x14ac:dyDescent="0.2">
      <c r="A58" s="1">
        <v>316</v>
      </c>
      <c r="B58" s="1" t="s">
        <v>110</v>
      </c>
      <c r="C58" s="16">
        <v>0</v>
      </c>
      <c r="D58" s="3">
        <v>250</v>
      </c>
      <c r="E58" s="3">
        <v>250</v>
      </c>
      <c r="F58" s="3">
        <v>0</v>
      </c>
      <c r="G58" s="3">
        <f t="shared" si="11"/>
        <v>250</v>
      </c>
      <c r="H58" s="3">
        <v>250</v>
      </c>
    </row>
    <row r="59" spans="1:9" x14ac:dyDescent="0.2">
      <c r="A59" s="1">
        <v>318</v>
      </c>
      <c r="B59" s="1" t="s">
        <v>111</v>
      </c>
      <c r="C59" s="16">
        <v>0</v>
      </c>
      <c r="D59" s="3">
        <v>50</v>
      </c>
      <c r="E59" s="3">
        <v>50</v>
      </c>
      <c r="F59" s="3">
        <v>0</v>
      </c>
      <c r="G59" s="3">
        <f t="shared" si="11"/>
        <v>50</v>
      </c>
      <c r="H59" s="3">
        <v>50</v>
      </c>
    </row>
    <row r="60" spans="1:9" x14ac:dyDescent="0.2">
      <c r="A60" s="1">
        <v>320</v>
      </c>
      <c r="B60" s="1" t="s">
        <v>112</v>
      </c>
      <c r="C60" s="16">
        <v>0</v>
      </c>
      <c r="D60" s="3">
        <v>350</v>
      </c>
      <c r="E60" s="3">
        <v>350</v>
      </c>
      <c r="F60" s="3">
        <v>342.49</v>
      </c>
      <c r="G60" s="3">
        <f t="shared" si="11"/>
        <v>7.5099999999999909</v>
      </c>
      <c r="H60" s="3">
        <v>350</v>
      </c>
    </row>
    <row r="61" spans="1:9" x14ac:dyDescent="0.2">
      <c r="A61" s="1">
        <v>321</v>
      </c>
      <c r="B61" s="1" t="s">
        <v>170</v>
      </c>
      <c r="C61" s="16">
        <v>0</v>
      </c>
      <c r="D61" s="3">
        <v>700</v>
      </c>
      <c r="E61" s="3">
        <v>700</v>
      </c>
      <c r="F61" s="3">
        <v>0</v>
      </c>
      <c r="G61" s="3">
        <f t="shared" si="11"/>
        <v>700</v>
      </c>
      <c r="H61" s="3">
        <v>1000</v>
      </c>
      <c r="I61" s="39" t="s">
        <v>219</v>
      </c>
    </row>
    <row r="62" spans="1:9" x14ac:dyDescent="0.2">
      <c r="A62" s="1">
        <v>322</v>
      </c>
      <c r="B62" s="1" t="s">
        <v>259</v>
      </c>
      <c r="C62" s="16">
        <v>0</v>
      </c>
      <c r="D62" s="3">
        <v>0</v>
      </c>
      <c r="E62" s="3">
        <v>0</v>
      </c>
      <c r="F62" s="3">
        <v>0</v>
      </c>
      <c r="G62" s="3">
        <f t="shared" si="11"/>
        <v>0</v>
      </c>
      <c r="H62" s="3">
        <v>0</v>
      </c>
    </row>
    <row r="63" spans="1:9" x14ac:dyDescent="0.2">
      <c r="A63" s="1">
        <v>805</v>
      </c>
      <c r="B63" s="1" t="s">
        <v>161</v>
      </c>
      <c r="C63" s="16">
        <v>0</v>
      </c>
      <c r="D63" s="3">
        <v>80</v>
      </c>
      <c r="E63" s="3">
        <v>75</v>
      </c>
      <c r="F63" s="3">
        <v>75</v>
      </c>
      <c r="G63" s="3">
        <f t="shared" si="11"/>
        <v>0</v>
      </c>
      <c r="H63" s="3">
        <v>100</v>
      </c>
    </row>
    <row r="64" spans="1:9" x14ac:dyDescent="0.2">
      <c r="A64" s="1">
        <v>810</v>
      </c>
      <c r="B64" s="1" t="s">
        <v>162</v>
      </c>
      <c r="C64" s="16">
        <v>1788.27</v>
      </c>
      <c r="D64" s="3">
        <v>0</v>
      </c>
      <c r="E64" s="3">
        <v>0</v>
      </c>
      <c r="F64" s="3">
        <v>1729.45</v>
      </c>
      <c r="G64" s="3">
        <f t="shared" si="11"/>
        <v>-1729.45</v>
      </c>
      <c r="H64" s="3">
        <v>0</v>
      </c>
      <c r="I64" s="38" t="s">
        <v>276</v>
      </c>
    </row>
    <row r="65" spans="1:9" x14ac:dyDescent="0.2">
      <c r="A65" s="1">
        <v>811</v>
      </c>
      <c r="B65" s="1" t="s">
        <v>163</v>
      </c>
      <c r="C65" s="16">
        <v>0</v>
      </c>
      <c r="D65" s="3">
        <v>0</v>
      </c>
      <c r="E65" s="3">
        <v>0</v>
      </c>
      <c r="F65" s="3">
        <v>0</v>
      </c>
      <c r="G65" s="3">
        <f t="shared" si="11"/>
        <v>0</v>
      </c>
      <c r="H65" s="3">
        <v>0</v>
      </c>
      <c r="I65" s="38"/>
    </row>
    <row r="66" spans="1:9" x14ac:dyDescent="0.2">
      <c r="A66" s="1">
        <v>815</v>
      </c>
      <c r="B66" s="1" t="s">
        <v>171</v>
      </c>
      <c r="C66" s="16">
        <v>0</v>
      </c>
      <c r="D66" s="3">
        <v>0</v>
      </c>
      <c r="E66" s="3">
        <v>0</v>
      </c>
      <c r="F66" s="3">
        <v>0</v>
      </c>
      <c r="G66" s="3">
        <f t="shared" si="11"/>
        <v>0</v>
      </c>
      <c r="H66" s="3">
        <v>0</v>
      </c>
    </row>
    <row r="67" spans="1:9" x14ac:dyDescent="0.2">
      <c r="A67" s="1">
        <v>820</v>
      </c>
      <c r="B67" s="1" t="s">
        <v>172</v>
      </c>
      <c r="C67" s="16">
        <v>1575</v>
      </c>
      <c r="D67" s="3">
        <v>500</v>
      </c>
      <c r="E67" s="3">
        <v>500</v>
      </c>
      <c r="F67" s="3">
        <v>128.66</v>
      </c>
      <c r="G67" s="3">
        <f t="shared" si="11"/>
        <v>371.34000000000003</v>
      </c>
      <c r="H67" s="3">
        <v>0</v>
      </c>
    </row>
    <row r="68" spans="1:9" x14ac:dyDescent="0.2">
      <c r="A68" s="1">
        <v>825</v>
      </c>
      <c r="B68" s="1" t="s">
        <v>173</v>
      </c>
      <c r="C68" s="16">
        <v>149.05000000000001</v>
      </c>
      <c r="D68" s="3">
        <v>300</v>
      </c>
      <c r="E68" s="3">
        <v>300</v>
      </c>
      <c r="F68" s="3">
        <v>114.02</v>
      </c>
      <c r="G68" s="3">
        <f t="shared" si="11"/>
        <v>185.98000000000002</v>
      </c>
      <c r="H68" s="3">
        <v>350</v>
      </c>
    </row>
    <row r="69" spans="1:9" s="2" customFormat="1" x14ac:dyDescent="0.2">
      <c r="A69" s="4" t="s">
        <v>22</v>
      </c>
      <c r="B69" s="4"/>
      <c r="C69" s="17">
        <f>SUM(C35,C43,C44,C49,C50,C51,C52,C53,C54,C55,C56:C68)</f>
        <v>75843.09</v>
      </c>
      <c r="D69" s="5">
        <f t="shared" ref="D69:H69" si="12">SUM(D35,D43,D44,D49,D50,D51,D52,D53,D54,D55,D56:D68)</f>
        <v>86400</v>
      </c>
      <c r="E69" s="5">
        <f t="shared" si="12"/>
        <v>89971</v>
      </c>
      <c r="F69" s="5">
        <f t="shared" si="12"/>
        <v>66689.58</v>
      </c>
      <c r="G69" s="5">
        <f t="shared" si="12"/>
        <v>23281.420000000002</v>
      </c>
      <c r="H69" s="5">
        <f t="shared" si="12"/>
        <v>94865</v>
      </c>
      <c r="I69" s="43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zoomScale="120" zoomScaleNormal="120" workbookViewId="0">
      <pane ySplit="7" topLeftCell="A25" activePane="bottomLeft" state="frozen"/>
      <selection pane="bottomLeft" activeCell="A28" sqref="A28"/>
    </sheetView>
  </sheetViews>
  <sheetFormatPr defaultColWidth="25.42578125" defaultRowHeight="12" x14ac:dyDescent="0.2"/>
  <cols>
    <col min="1" max="1" width="12.7109375" style="1" customWidth="1"/>
    <col min="2" max="2" width="31.140625" style="1" customWidth="1"/>
    <col min="3" max="3" width="11" style="14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299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205</v>
      </c>
      <c r="I5" s="2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179</v>
      </c>
    </row>
    <row r="8" spans="1:9" x14ac:dyDescent="0.2">
      <c r="A8" s="2" t="s">
        <v>2</v>
      </c>
    </row>
    <row r="9" spans="1:9" x14ac:dyDescent="0.2">
      <c r="A9" s="1">
        <v>5001</v>
      </c>
      <c r="B9" s="1" t="s">
        <v>113</v>
      </c>
      <c r="C9" s="16">
        <v>15544.14</v>
      </c>
      <c r="D9" s="3">
        <v>15000</v>
      </c>
      <c r="E9" s="3">
        <v>14000</v>
      </c>
      <c r="F9" s="3">
        <v>11064.28</v>
      </c>
      <c r="G9" s="3">
        <f>SUM(F9-E9)</f>
        <v>-2935.7199999999993</v>
      </c>
      <c r="H9" s="3">
        <v>15000</v>
      </c>
    </row>
    <row r="10" spans="1:9" x14ac:dyDescent="0.2">
      <c r="A10" s="1">
        <v>5002</v>
      </c>
      <c r="B10" s="1" t="s">
        <v>114</v>
      </c>
      <c r="C10" s="16">
        <v>416.67</v>
      </c>
      <c r="D10" s="3">
        <v>1500</v>
      </c>
      <c r="E10" s="3">
        <v>1500</v>
      </c>
      <c r="F10" s="3">
        <v>864.68</v>
      </c>
      <c r="G10" s="3">
        <f t="shared" ref="G10:G15" si="0">SUM(F10-E10)</f>
        <v>-635.32000000000005</v>
      </c>
      <c r="H10" s="3">
        <v>1500</v>
      </c>
    </row>
    <row r="11" spans="1:9" x14ac:dyDescent="0.2">
      <c r="A11" s="1">
        <v>5003</v>
      </c>
      <c r="B11" s="1" t="s">
        <v>115</v>
      </c>
      <c r="C11" s="16">
        <v>7832.51</v>
      </c>
      <c r="D11" s="3">
        <v>5000</v>
      </c>
      <c r="E11" s="3">
        <v>10000</v>
      </c>
      <c r="F11" s="3">
        <v>7603.5</v>
      </c>
      <c r="G11" s="3">
        <f t="shared" si="0"/>
        <v>-2396.5</v>
      </c>
      <c r="H11" s="3">
        <v>5000</v>
      </c>
      <c r="I11" s="1" t="s">
        <v>277</v>
      </c>
    </row>
    <row r="12" spans="1:9" x14ac:dyDescent="0.2">
      <c r="A12" s="1">
        <v>5004</v>
      </c>
      <c r="B12" s="1" t="s">
        <v>116</v>
      </c>
      <c r="C12" s="16">
        <v>11324.22</v>
      </c>
      <c r="D12" s="3">
        <v>11000</v>
      </c>
      <c r="E12" s="3">
        <v>13500</v>
      </c>
      <c r="F12" s="3">
        <v>12453.84</v>
      </c>
      <c r="G12" s="3">
        <f t="shared" si="0"/>
        <v>-1046.1599999999999</v>
      </c>
      <c r="H12" s="3">
        <v>12000</v>
      </c>
    </row>
    <row r="13" spans="1:9" x14ac:dyDescent="0.2">
      <c r="A13" s="1">
        <v>5010</v>
      </c>
      <c r="B13" s="1" t="s">
        <v>117</v>
      </c>
      <c r="C13" s="16">
        <v>63.34</v>
      </c>
      <c r="D13" s="3">
        <v>0</v>
      </c>
      <c r="E13" s="3">
        <v>0</v>
      </c>
      <c r="F13" s="3">
        <v>1374.99</v>
      </c>
      <c r="G13" s="3">
        <f t="shared" si="0"/>
        <v>1374.99</v>
      </c>
      <c r="H13" s="3">
        <v>0</v>
      </c>
    </row>
    <row r="14" spans="1:9" x14ac:dyDescent="0.2">
      <c r="A14" s="1">
        <v>5015</v>
      </c>
      <c r="B14" s="1" t="s">
        <v>118</v>
      </c>
      <c r="C14" s="16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x14ac:dyDescent="0.2">
      <c r="A15" s="1">
        <v>5020</v>
      </c>
      <c r="B15" s="1" t="s">
        <v>145</v>
      </c>
      <c r="C15" s="16">
        <v>23444.45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9" x14ac:dyDescent="0.2">
      <c r="A16" s="4" t="s">
        <v>17</v>
      </c>
      <c r="B16" s="4"/>
      <c r="C16" s="17">
        <f t="shared" ref="C16:H16" si="1">SUM(C9:C15)</f>
        <v>58625.33</v>
      </c>
      <c r="D16" s="5">
        <f t="shared" si="1"/>
        <v>32500</v>
      </c>
      <c r="E16" s="5">
        <f t="shared" si="1"/>
        <v>39000</v>
      </c>
      <c r="F16" s="5">
        <f>SUM(F9:F15)</f>
        <v>33361.29</v>
      </c>
      <c r="G16" s="5">
        <f t="shared" si="1"/>
        <v>-5638.7099999999991</v>
      </c>
      <c r="H16" s="5">
        <f t="shared" si="1"/>
        <v>33500</v>
      </c>
      <c r="I16" s="3"/>
    </row>
    <row r="17" spans="1:9" x14ac:dyDescent="0.2">
      <c r="C17" s="16"/>
      <c r="D17" s="3"/>
      <c r="E17" s="3"/>
      <c r="F17" s="3"/>
      <c r="G17" s="3"/>
      <c r="H17" s="3"/>
      <c r="I17" s="3"/>
    </row>
    <row r="18" spans="1:9" x14ac:dyDescent="0.2">
      <c r="A18" s="2" t="s">
        <v>3</v>
      </c>
    </row>
    <row r="19" spans="1:9" x14ac:dyDescent="0.2">
      <c r="A19" s="1">
        <v>502</v>
      </c>
      <c r="B19" s="1" t="s">
        <v>119</v>
      </c>
      <c r="C19" s="16"/>
      <c r="D19" s="3"/>
      <c r="E19" s="3"/>
      <c r="F19" s="3"/>
      <c r="G19" s="3"/>
      <c r="H19" s="3"/>
    </row>
    <row r="20" spans="1:9" x14ac:dyDescent="0.2">
      <c r="A20" s="1" t="s">
        <v>120</v>
      </c>
      <c r="B20" s="1" t="s">
        <v>121</v>
      </c>
      <c r="C20" s="16">
        <v>4441.1000000000004</v>
      </c>
      <c r="D20" s="3">
        <v>6000</v>
      </c>
      <c r="E20" s="3">
        <v>6000</v>
      </c>
      <c r="F20" s="3">
        <v>4663.1499999999996</v>
      </c>
      <c r="G20" s="3">
        <f>SUM(E20-F20)</f>
        <v>1336.8500000000004</v>
      </c>
      <c r="H20" s="3">
        <v>6000</v>
      </c>
    </row>
    <row r="21" spans="1:9" x14ac:dyDescent="0.2">
      <c r="A21" s="1" t="s">
        <v>122</v>
      </c>
      <c r="B21" s="1" t="s">
        <v>123</v>
      </c>
      <c r="C21" s="16">
        <v>4160.1400000000003</v>
      </c>
      <c r="D21" s="3">
        <v>3200</v>
      </c>
      <c r="E21" s="3">
        <v>3200</v>
      </c>
      <c r="F21" s="3">
        <v>2278.37</v>
      </c>
      <c r="G21" s="3">
        <f t="shared" ref="G21:G24" si="2">SUM(E21-F21)</f>
        <v>921.63000000000011</v>
      </c>
      <c r="H21" s="3">
        <v>3200</v>
      </c>
    </row>
    <row r="22" spans="1:9" x14ac:dyDescent="0.2">
      <c r="A22" s="1" t="s">
        <v>124</v>
      </c>
      <c r="B22" s="1" t="s">
        <v>125</v>
      </c>
      <c r="C22" s="16">
        <v>9642.84</v>
      </c>
      <c r="D22" s="3">
        <v>14000</v>
      </c>
      <c r="E22" s="3">
        <v>12000</v>
      </c>
      <c r="F22" s="3">
        <v>6902.71</v>
      </c>
      <c r="G22" s="3">
        <f t="shared" si="2"/>
        <v>5097.29</v>
      </c>
      <c r="H22" s="3">
        <v>12000</v>
      </c>
      <c r="I22" s="1" t="s">
        <v>318</v>
      </c>
    </row>
    <row r="23" spans="1:9" x14ac:dyDescent="0.2">
      <c r="A23" s="1" t="s">
        <v>126</v>
      </c>
      <c r="B23" s="1" t="s">
        <v>127</v>
      </c>
      <c r="C23" s="16">
        <v>6120.09</v>
      </c>
      <c r="D23" s="3">
        <v>6300</v>
      </c>
      <c r="E23" s="3">
        <v>7000</v>
      </c>
      <c r="F23" s="3">
        <v>3220.07</v>
      </c>
      <c r="G23" s="3">
        <f t="shared" si="2"/>
        <v>3779.93</v>
      </c>
      <c r="H23" s="3">
        <v>7000</v>
      </c>
      <c r="I23" s="1" t="s">
        <v>278</v>
      </c>
    </row>
    <row r="24" spans="1:9" x14ac:dyDescent="0.2">
      <c r="A24" s="1" t="s">
        <v>128</v>
      </c>
      <c r="B24" s="1" t="s">
        <v>180</v>
      </c>
      <c r="C24" s="16">
        <v>284.33</v>
      </c>
      <c r="D24" s="3">
        <v>300</v>
      </c>
      <c r="E24" s="3">
        <v>300</v>
      </c>
      <c r="F24" s="3">
        <v>250</v>
      </c>
      <c r="G24" s="3">
        <f t="shared" si="2"/>
        <v>50</v>
      </c>
      <c r="H24" s="3">
        <v>300</v>
      </c>
    </row>
    <row r="25" spans="1:9" x14ac:dyDescent="0.2">
      <c r="A25" s="4">
        <v>502</v>
      </c>
      <c r="B25" s="4" t="s">
        <v>26</v>
      </c>
      <c r="C25" s="17">
        <f>SUM(C20:C24)</f>
        <v>24648.500000000004</v>
      </c>
      <c r="D25" s="5">
        <f t="shared" ref="D25:H25" si="3">SUM(D20:D24)</f>
        <v>29800</v>
      </c>
      <c r="E25" s="5">
        <f t="shared" si="3"/>
        <v>28500</v>
      </c>
      <c r="F25" s="5">
        <f t="shared" si="3"/>
        <v>17314.3</v>
      </c>
      <c r="G25" s="5">
        <f t="shared" si="3"/>
        <v>11185.7</v>
      </c>
      <c r="H25" s="5">
        <f t="shared" si="3"/>
        <v>28500</v>
      </c>
    </row>
    <row r="26" spans="1:9" x14ac:dyDescent="0.2">
      <c r="A26" s="1">
        <v>503</v>
      </c>
      <c r="B26" s="1" t="s">
        <v>129</v>
      </c>
      <c r="C26" s="16"/>
      <c r="D26" s="3"/>
      <c r="E26" s="3"/>
      <c r="F26" s="3"/>
      <c r="G26" s="3"/>
      <c r="H26" s="3"/>
    </row>
    <row r="27" spans="1:9" x14ac:dyDescent="0.2">
      <c r="A27" s="1" t="s">
        <v>130</v>
      </c>
      <c r="B27" s="1" t="s">
        <v>112</v>
      </c>
      <c r="C27" s="16">
        <v>6123.5</v>
      </c>
      <c r="D27" s="3">
        <v>7500</v>
      </c>
      <c r="E27" s="3">
        <v>4500</v>
      </c>
      <c r="F27" s="3">
        <v>1843.51</v>
      </c>
      <c r="G27" s="3">
        <f>SUM(E27-F27)</f>
        <v>2656.49</v>
      </c>
      <c r="H27" s="3">
        <v>5000</v>
      </c>
      <c r="I27" s="1" t="s">
        <v>336</v>
      </c>
    </row>
    <row r="28" spans="1:9" x14ac:dyDescent="0.2">
      <c r="A28" s="1" t="s">
        <v>131</v>
      </c>
      <c r="B28" s="1" t="s">
        <v>132</v>
      </c>
      <c r="C28" s="16">
        <v>259.25</v>
      </c>
      <c r="D28" s="3">
        <v>750</v>
      </c>
      <c r="E28" s="3">
        <v>750</v>
      </c>
      <c r="F28" s="3">
        <v>616.02</v>
      </c>
      <c r="G28" s="3">
        <f t="shared" ref="G28:G35" si="4">SUM(E28-F28)</f>
        <v>133.98000000000002</v>
      </c>
      <c r="H28" s="3">
        <v>500</v>
      </c>
    </row>
    <row r="29" spans="1:9" x14ac:dyDescent="0.2">
      <c r="A29" s="1" t="s">
        <v>133</v>
      </c>
      <c r="B29" s="1" t="s">
        <v>134</v>
      </c>
      <c r="C29" s="16">
        <v>5422.08</v>
      </c>
      <c r="D29" s="3">
        <v>5000</v>
      </c>
      <c r="E29" s="3">
        <v>5000</v>
      </c>
      <c r="F29" s="3">
        <v>3685.52</v>
      </c>
      <c r="G29" s="3">
        <f>SUM(E29-F29)</f>
        <v>1314.48</v>
      </c>
      <c r="H29" s="3">
        <v>5500</v>
      </c>
    </row>
    <row r="30" spans="1:9" x14ac:dyDescent="0.2">
      <c r="A30" s="1" t="s">
        <v>135</v>
      </c>
      <c r="B30" s="1" t="s">
        <v>136</v>
      </c>
      <c r="C30" s="16">
        <v>1534.46</v>
      </c>
      <c r="D30" s="3">
        <v>1250</v>
      </c>
      <c r="E30" s="3">
        <v>1250</v>
      </c>
      <c r="F30" s="3">
        <v>527.79</v>
      </c>
      <c r="G30" s="3">
        <f t="shared" si="4"/>
        <v>722.21</v>
      </c>
      <c r="H30" s="3">
        <v>1250</v>
      </c>
    </row>
    <row r="31" spans="1:9" x14ac:dyDescent="0.2">
      <c r="A31" s="1" t="s">
        <v>137</v>
      </c>
      <c r="B31" s="1" t="s">
        <v>138</v>
      </c>
      <c r="C31" s="16">
        <v>0</v>
      </c>
      <c r="D31" s="3">
        <v>0</v>
      </c>
      <c r="E31" s="3">
        <v>0</v>
      </c>
      <c r="F31" s="3">
        <v>0</v>
      </c>
      <c r="G31" s="3">
        <f t="shared" si="4"/>
        <v>0</v>
      </c>
      <c r="H31" s="3">
        <v>1000</v>
      </c>
    </row>
    <row r="32" spans="1:9" x14ac:dyDescent="0.2">
      <c r="A32" s="1" t="s">
        <v>139</v>
      </c>
      <c r="B32" s="1" t="s">
        <v>140</v>
      </c>
      <c r="C32" s="16">
        <v>422.54</v>
      </c>
      <c r="D32" s="3">
        <v>1100</v>
      </c>
      <c r="E32" s="3">
        <v>1100</v>
      </c>
      <c r="F32" s="3">
        <v>150.49</v>
      </c>
      <c r="G32" s="3">
        <f t="shared" si="4"/>
        <v>949.51</v>
      </c>
      <c r="H32" s="3">
        <v>700</v>
      </c>
    </row>
    <row r="33" spans="1:9" x14ac:dyDescent="0.2">
      <c r="A33" s="1" t="s">
        <v>141</v>
      </c>
      <c r="B33" s="1" t="s">
        <v>142</v>
      </c>
      <c r="C33" s="16">
        <v>0</v>
      </c>
      <c r="D33" s="3">
        <v>0</v>
      </c>
      <c r="E33" s="3">
        <v>0</v>
      </c>
      <c r="F33" s="3">
        <v>0</v>
      </c>
      <c r="G33" s="3">
        <f t="shared" si="4"/>
        <v>0</v>
      </c>
      <c r="H33" s="3">
        <v>0</v>
      </c>
    </row>
    <row r="34" spans="1:9" x14ac:dyDescent="0.2">
      <c r="A34" s="1" t="s">
        <v>181</v>
      </c>
      <c r="B34" s="1" t="s">
        <v>183</v>
      </c>
      <c r="C34" s="16">
        <v>0</v>
      </c>
      <c r="D34" s="3">
        <v>200</v>
      </c>
      <c r="E34" s="3">
        <v>200</v>
      </c>
      <c r="F34" s="3">
        <v>0</v>
      </c>
      <c r="G34" s="3">
        <f t="shared" si="4"/>
        <v>200</v>
      </c>
      <c r="H34" s="3">
        <v>200</v>
      </c>
    </row>
    <row r="35" spans="1:9" x14ac:dyDescent="0.2">
      <c r="A35" s="1" t="s">
        <v>182</v>
      </c>
      <c r="B35" s="1" t="s">
        <v>184</v>
      </c>
      <c r="C35" s="16">
        <v>743.33</v>
      </c>
      <c r="D35" s="3">
        <v>350</v>
      </c>
      <c r="E35" s="3">
        <v>700</v>
      </c>
      <c r="F35" s="3">
        <v>405</v>
      </c>
      <c r="G35" s="3">
        <f t="shared" si="4"/>
        <v>295</v>
      </c>
      <c r="H35" s="3">
        <v>1000</v>
      </c>
      <c r="I35" s="1" t="s">
        <v>279</v>
      </c>
    </row>
    <row r="36" spans="1:9" x14ac:dyDescent="0.2">
      <c r="A36" s="4">
        <v>503</v>
      </c>
      <c r="B36" s="4" t="s">
        <v>26</v>
      </c>
      <c r="C36" s="17">
        <f t="shared" ref="C36:H36" si="5">SUM(C27:C35)</f>
        <v>14505.160000000002</v>
      </c>
      <c r="D36" s="5">
        <f t="shared" si="5"/>
        <v>16150</v>
      </c>
      <c r="E36" s="5">
        <f t="shared" si="5"/>
        <v>13500</v>
      </c>
      <c r="F36" s="5">
        <f t="shared" si="5"/>
        <v>7228.329999999999</v>
      </c>
      <c r="G36" s="5">
        <f t="shared" si="5"/>
        <v>6271.67</v>
      </c>
      <c r="H36" s="5">
        <f t="shared" si="5"/>
        <v>15150</v>
      </c>
    </row>
    <row r="37" spans="1:9" x14ac:dyDescent="0.2">
      <c r="A37" s="1">
        <v>504</v>
      </c>
      <c r="B37" s="1" t="s">
        <v>143</v>
      </c>
      <c r="C37" s="16">
        <v>3471.6</v>
      </c>
      <c r="D37" s="3">
        <v>1000</v>
      </c>
      <c r="E37" s="3">
        <v>3000</v>
      </c>
      <c r="F37" s="3">
        <v>1443.11</v>
      </c>
      <c r="G37" s="3">
        <f>SUM(E37-F37)</f>
        <v>1556.89</v>
      </c>
      <c r="H37" s="3">
        <v>3500</v>
      </c>
    </row>
    <row r="38" spans="1:9" ht="24" x14ac:dyDescent="0.2">
      <c r="A38" s="1">
        <v>515</v>
      </c>
      <c r="B38" s="1" t="s">
        <v>192</v>
      </c>
      <c r="C38" s="16">
        <v>3822</v>
      </c>
      <c r="D38" s="3">
        <v>15000</v>
      </c>
      <c r="E38" s="3">
        <v>20000</v>
      </c>
      <c r="F38" s="3">
        <v>15616.52</v>
      </c>
      <c r="G38" s="3">
        <f>SUM(E38-F38)</f>
        <v>4383.4799999999996</v>
      </c>
      <c r="H38" s="3">
        <v>20000</v>
      </c>
      <c r="I38" s="39" t="s">
        <v>285</v>
      </c>
    </row>
    <row r="39" spans="1:9" x14ac:dyDescent="0.2">
      <c r="A39" s="1">
        <v>520</v>
      </c>
      <c r="B39" s="1" t="s">
        <v>207</v>
      </c>
      <c r="C39" s="16">
        <v>36294.410000000003</v>
      </c>
      <c r="D39" s="3">
        <v>0</v>
      </c>
      <c r="E39" s="3">
        <v>0</v>
      </c>
      <c r="F39" s="3">
        <v>0</v>
      </c>
      <c r="G39" s="3">
        <f>SUM(D39-F39)</f>
        <v>0</v>
      </c>
      <c r="H39" s="3">
        <v>0</v>
      </c>
    </row>
    <row r="40" spans="1:9" x14ac:dyDescent="0.2">
      <c r="A40" s="4" t="s">
        <v>22</v>
      </c>
      <c r="B40" s="4"/>
      <c r="C40" s="17">
        <f>SUM(C25+C36+C37+C39)</f>
        <v>78919.670000000013</v>
      </c>
      <c r="D40" s="5">
        <f>SUM(D25+D36+D37+D38+D39)</f>
        <v>61950</v>
      </c>
      <c r="E40" s="5">
        <f>SUM(E25+E36+E37+E38+E39)</f>
        <v>65000</v>
      </c>
      <c r="F40" s="5">
        <f t="shared" ref="F40:H40" si="6">SUM(F25+F36+F37+F38+F39)</f>
        <v>41602.259999999995</v>
      </c>
      <c r="G40" s="5">
        <f t="shared" si="6"/>
        <v>23397.74</v>
      </c>
      <c r="H40" s="5">
        <f t="shared" si="6"/>
        <v>67150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4"/>
  <sheetViews>
    <sheetView zoomScale="127" zoomScaleNormal="120" workbookViewId="0">
      <pane ySplit="7" topLeftCell="A19" activePane="bottomLeft" state="frozen"/>
      <selection pane="bottomLeft" activeCell="I37" sqref="I37"/>
    </sheetView>
  </sheetViews>
  <sheetFormatPr defaultColWidth="25.42578125" defaultRowHeight="12" x14ac:dyDescent="0.2"/>
  <cols>
    <col min="1" max="1" width="12.7109375" style="1" customWidth="1"/>
    <col min="2" max="2" width="25.42578125" style="1"/>
    <col min="3" max="3" width="11" style="14" bestFit="1" customWidth="1"/>
    <col min="4" max="8" width="11" style="1" bestFit="1" customWidth="1"/>
    <col min="9" max="9" width="63.7109375" style="1" customWidth="1"/>
    <col min="10" max="16384" width="25.42578125" style="1"/>
  </cols>
  <sheetData>
    <row r="2" spans="1:9" x14ac:dyDescent="0.2">
      <c r="B2" s="1" t="s">
        <v>299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205</v>
      </c>
      <c r="I5" s="2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185</v>
      </c>
    </row>
    <row r="8" spans="1:9" x14ac:dyDescent="0.2">
      <c r="A8" s="1" t="s">
        <v>2</v>
      </c>
    </row>
    <row r="9" spans="1:9" x14ac:dyDescent="0.2">
      <c r="A9" s="1">
        <v>6001</v>
      </c>
      <c r="B9" s="1" t="s">
        <v>113</v>
      </c>
      <c r="C9" s="16">
        <v>19984.490000000002</v>
      </c>
      <c r="D9" s="3">
        <v>20000</v>
      </c>
      <c r="E9" s="3">
        <v>20000</v>
      </c>
      <c r="F9" s="3">
        <v>16413.48</v>
      </c>
      <c r="G9" s="3">
        <f>SUM(F9-E9)</f>
        <v>-3586.5200000000004</v>
      </c>
      <c r="H9" s="3">
        <v>20000</v>
      </c>
    </row>
    <row r="10" spans="1:9" x14ac:dyDescent="0.2">
      <c r="A10" s="1">
        <v>6002</v>
      </c>
      <c r="B10" s="1" t="s">
        <v>115</v>
      </c>
      <c r="C10" s="16">
        <v>2608</v>
      </c>
      <c r="D10" s="3">
        <v>3000</v>
      </c>
      <c r="E10" s="3">
        <v>4000</v>
      </c>
      <c r="F10" s="3">
        <v>3763.11</v>
      </c>
      <c r="G10" s="3">
        <f t="shared" ref="G10:G13" si="0">SUM(F10-E10)</f>
        <v>-236.88999999999987</v>
      </c>
      <c r="H10" s="3">
        <v>4000</v>
      </c>
    </row>
    <row r="11" spans="1:9" x14ac:dyDescent="0.2">
      <c r="A11" s="1">
        <v>6003</v>
      </c>
      <c r="B11" s="1" t="s">
        <v>144</v>
      </c>
      <c r="C11" s="16">
        <v>0</v>
      </c>
      <c r="D11" s="3">
        <v>0</v>
      </c>
      <c r="E11" s="3">
        <v>0</v>
      </c>
      <c r="F11" s="3">
        <v>-554.47</v>
      </c>
      <c r="G11" s="3">
        <f t="shared" si="0"/>
        <v>-554.47</v>
      </c>
      <c r="H11" s="3">
        <v>0</v>
      </c>
    </row>
    <row r="12" spans="1:9" x14ac:dyDescent="0.2">
      <c r="A12" s="1">
        <v>6010</v>
      </c>
      <c r="B12" s="1" t="s">
        <v>145</v>
      </c>
      <c r="C12" s="16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6015</v>
      </c>
      <c r="B13" s="1" t="s">
        <v>117</v>
      </c>
      <c r="C13" s="16">
        <v>-83.33</v>
      </c>
      <c r="D13" s="3">
        <v>0</v>
      </c>
      <c r="E13" s="3">
        <v>0</v>
      </c>
      <c r="F13" s="3">
        <v>83.33</v>
      </c>
      <c r="G13" s="3">
        <f t="shared" si="0"/>
        <v>83.33</v>
      </c>
      <c r="H13" s="3">
        <v>0</v>
      </c>
    </row>
    <row r="14" spans="1:9" x14ac:dyDescent="0.2">
      <c r="A14" s="4" t="s">
        <v>17</v>
      </c>
      <c r="B14" s="4"/>
      <c r="C14" s="17">
        <f t="shared" ref="C14:H14" si="1">SUM(C9:C13)</f>
        <v>22509.16</v>
      </c>
      <c r="D14" s="5">
        <f t="shared" si="1"/>
        <v>23000</v>
      </c>
      <c r="E14" s="5">
        <f t="shared" si="1"/>
        <v>24000</v>
      </c>
      <c r="F14" s="5">
        <f t="shared" si="1"/>
        <v>19705.45</v>
      </c>
      <c r="G14" s="5">
        <f t="shared" si="1"/>
        <v>-4294.55</v>
      </c>
      <c r="H14" s="5">
        <f t="shared" si="1"/>
        <v>24000</v>
      </c>
      <c r="I14" s="3"/>
    </row>
    <row r="15" spans="1:9" x14ac:dyDescent="0.2">
      <c r="C15" s="16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602</v>
      </c>
      <c r="B17" s="1" t="s">
        <v>119</v>
      </c>
      <c r="C17" s="16"/>
      <c r="D17" s="3"/>
      <c r="E17" s="3"/>
      <c r="F17" s="3"/>
      <c r="G17" s="3"/>
      <c r="H17" s="3"/>
    </row>
    <row r="18" spans="1:9" x14ac:dyDescent="0.2">
      <c r="A18" s="1" t="s">
        <v>146</v>
      </c>
      <c r="B18" s="1" t="s">
        <v>123</v>
      </c>
      <c r="C18" s="16">
        <v>0</v>
      </c>
      <c r="D18" s="3">
        <v>1500</v>
      </c>
      <c r="E18" s="3">
        <v>1631.06</v>
      </c>
      <c r="F18" s="3">
        <v>1631.06</v>
      </c>
      <c r="G18" s="3">
        <f>SUM(E18-F18)</f>
        <v>0</v>
      </c>
      <c r="H18" s="3">
        <v>1800</v>
      </c>
    </row>
    <row r="19" spans="1:9" x14ac:dyDescent="0.2">
      <c r="A19" s="1" t="s">
        <v>147</v>
      </c>
      <c r="B19" s="1" t="s">
        <v>186</v>
      </c>
      <c r="C19" s="16">
        <v>1135.5999999999999</v>
      </c>
      <c r="D19" s="3">
        <v>1400</v>
      </c>
      <c r="E19" s="3">
        <v>1300</v>
      </c>
      <c r="F19" s="3">
        <v>921.6</v>
      </c>
      <c r="G19" s="3">
        <f t="shared" ref="G19:G22" si="2">SUM(E19-F19)</f>
        <v>378.4</v>
      </c>
      <c r="H19" s="3">
        <v>1200</v>
      </c>
    </row>
    <row r="20" spans="1:9" x14ac:dyDescent="0.2">
      <c r="A20" s="1" t="s">
        <v>148</v>
      </c>
      <c r="B20" s="1" t="s">
        <v>125</v>
      </c>
      <c r="C20" s="16">
        <v>3401.2</v>
      </c>
      <c r="D20" s="3">
        <v>8500</v>
      </c>
      <c r="E20" s="3">
        <v>8500</v>
      </c>
      <c r="F20" s="3">
        <v>3415.27</v>
      </c>
      <c r="G20" s="3">
        <f t="shared" si="2"/>
        <v>5084.7299999999996</v>
      </c>
      <c r="H20" s="3">
        <v>8000</v>
      </c>
      <c r="I20" s="1" t="s">
        <v>326</v>
      </c>
    </row>
    <row r="21" spans="1:9" x14ac:dyDescent="0.2">
      <c r="A21" s="1" t="s">
        <v>149</v>
      </c>
      <c r="B21" s="1" t="s">
        <v>127</v>
      </c>
      <c r="C21" s="16">
        <v>2162.52</v>
      </c>
      <c r="D21" s="3">
        <v>2700</v>
      </c>
      <c r="E21" s="3">
        <v>2700</v>
      </c>
      <c r="F21" s="3">
        <v>1169.1500000000001</v>
      </c>
      <c r="G21" s="3">
        <f t="shared" si="2"/>
        <v>1530.85</v>
      </c>
      <c r="H21" s="3">
        <v>3000</v>
      </c>
      <c r="I21" s="1" t="s">
        <v>280</v>
      </c>
    </row>
    <row r="22" spans="1:9" x14ac:dyDescent="0.2">
      <c r="A22" s="1" t="s">
        <v>150</v>
      </c>
      <c r="B22" s="1" t="s">
        <v>73</v>
      </c>
      <c r="C22" s="16">
        <v>1896.2</v>
      </c>
      <c r="D22" s="3">
        <v>2400</v>
      </c>
      <c r="E22" s="3">
        <v>2400</v>
      </c>
      <c r="F22" s="3">
        <v>1991.01</v>
      </c>
      <c r="G22" s="3">
        <f t="shared" si="2"/>
        <v>408.99</v>
      </c>
      <c r="H22" s="3">
        <v>2600</v>
      </c>
    </row>
    <row r="23" spans="1:9" x14ac:dyDescent="0.2">
      <c r="A23" s="4">
        <v>602</v>
      </c>
      <c r="B23" s="4" t="s">
        <v>26</v>
      </c>
      <c r="C23" s="17">
        <f>SUM(C18:C22)</f>
        <v>8595.52</v>
      </c>
      <c r="D23" s="5">
        <f t="shared" ref="D23:H23" si="3">SUM(D18:D22)</f>
        <v>16500</v>
      </c>
      <c r="E23" s="5">
        <f t="shared" si="3"/>
        <v>16531.059999999998</v>
      </c>
      <c r="F23" s="5">
        <f t="shared" si="3"/>
        <v>9128.09</v>
      </c>
      <c r="G23" s="5">
        <f t="shared" si="3"/>
        <v>7402.9699999999993</v>
      </c>
      <c r="H23" s="5">
        <f t="shared" si="3"/>
        <v>16600</v>
      </c>
    </row>
    <row r="24" spans="1:9" x14ac:dyDescent="0.2">
      <c r="A24" s="1">
        <v>603</v>
      </c>
      <c r="B24" s="1" t="s">
        <v>129</v>
      </c>
      <c r="C24" s="16"/>
      <c r="D24" s="3"/>
      <c r="E24" s="3"/>
      <c r="F24" s="3"/>
      <c r="G24" s="3"/>
      <c r="H24" s="3"/>
    </row>
    <row r="25" spans="1:9" x14ac:dyDescent="0.2">
      <c r="A25" s="1" t="s">
        <v>151</v>
      </c>
      <c r="B25" s="1" t="s">
        <v>112</v>
      </c>
      <c r="C25" s="16">
        <v>1079.3900000000001</v>
      </c>
      <c r="D25" s="3">
        <v>3500</v>
      </c>
      <c r="E25" s="3">
        <v>1892.66</v>
      </c>
      <c r="F25" s="3">
        <v>490.04</v>
      </c>
      <c r="G25" s="3">
        <f>SUM(E25-F25)</f>
        <v>1402.6200000000001</v>
      </c>
      <c r="H25" s="3">
        <v>2000</v>
      </c>
      <c r="I25" s="1" t="s">
        <v>266</v>
      </c>
    </row>
    <row r="26" spans="1:9" x14ac:dyDescent="0.2">
      <c r="A26" s="1" t="s">
        <v>152</v>
      </c>
      <c r="B26" s="1" t="s">
        <v>132</v>
      </c>
      <c r="C26" s="16">
        <v>161.25</v>
      </c>
      <c r="D26" s="3">
        <v>750</v>
      </c>
      <c r="E26" s="3">
        <v>750</v>
      </c>
      <c r="F26" s="3">
        <v>161.25</v>
      </c>
      <c r="G26" s="3">
        <f t="shared" ref="G26:G33" si="4">SUM(E26-F26)</f>
        <v>588.75</v>
      </c>
      <c r="H26" s="3">
        <v>500</v>
      </c>
    </row>
    <row r="27" spans="1:9" x14ac:dyDescent="0.2">
      <c r="A27" s="1" t="s">
        <v>153</v>
      </c>
      <c r="B27" s="1" t="s">
        <v>134</v>
      </c>
      <c r="C27" s="16">
        <v>3652.29</v>
      </c>
      <c r="D27" s="3">
        <v>4000</v>
      </c>
      <c r="E27" s="3">
        <v>4000</v>
      </c>
      <c r="F27" s="3">
        <v>2642.08</v>
      </c>
      <c r="G27" s="3">
        <f t="shared" si="4"/>
        <v>1357.92</v>
      </c>
      <c r="H27" s="3">
        <v>4000</v>
      </c>
    </row>
    <row r="28" spans="1:9" x14ac:dyDescent="0.2">
      <c r="A28" s="1" t="s">
        <v>154</v>
      </c>
      <c r="B28" s="1" t="s">
        <v>136</v>
      </c>
      <c r="C28" s="16">
        <v>944.93</v>
      </c>
      <c r="D28" s="3">
        <v>750</v>
      </c>
      <c r="E28" s="3">
        <v>900</v>
      </c>
      <c r="F28" s="3">
        <v>720.27</v>
      </c>
      <c r="G28" s="3">
        <f t="shared" si="4"/>
        <v>179.73000000000002</v>
      </c>
      <c r="H28" s="3">
        <v>1200</v>
      </c>
    </row>
    <row r="29" spans="1:9" x14ac:dyDescent="0.2">
      <c r="A29" s="1" t="s">
        <v>155</v>
      </c>
      <c r="B29" s="1" t="s">
        <v>138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0</v>
      </c>
    </row>
    <row r="30" spans="1:9" x14ac:dyDescent="0.2">
      <c r="A30" s="1" t="s">
        <v>156</v>
      </c>
      <c r="B30" s="1" t="s">
        <v>140</v>
      </c>
      <c r="C30" s="16">
        <v>149.99</v>
      </c>
      <c r="D30" s="3">
        <v>750</v>
      </c>
      <c r="E30" s="3">
        <v>750</v>
      </c>
      <c r="F30" s="3">
        <v>67.5</v>
      </c>
      <c r="G30" s="3">
        <f t="shared" si="4"/>
        <v>682.5</v>
      </c>
      <c r="H30" s="3">
        <v>500</v>
      </c>
    </row>
    <row r="31" spans="1:9" x14ac:dyDescent="0.2">
      <c r="A31" s="1" t="s">
        <v>157</v>
      </c>
      <c r="B31" s="1" t="s">
        <v>63</v>
      </c>
      <c r="C31" s="16">
        <v>0</v>
      </c>
      <c r="D31" s="3">
        <v>0</v>
      </c>
      <c r="E31" s="3">
        <v>0</v>
      </c>
      <c r="F31" s="3">
        <v>0</v>
      </c>
      <c r="G31" s="3">
        <f t="shared" si="4"/>
        <v>0</v>
      </c>
      <c r="H31" s="3">
        <v>0</v>
      </c>
    </row>
    <row r="32" spans="1:9" x14ac:dyDescent="0.2">
      <c r="A32" s="1" t="s">
        <v>187</v>
      </c>
      <c r="B32" s="1" t="s">
        <v>189</v>
      </c>
      <c r="C32" s="16">
        <v>0</v>
      </c>
      <c r="D32" s="3">
        <v>0</v>
      </c>
      <c r="E32" s="3">
        <v>0</v>
      </c>
      <c r="F32" s="3">
        <v>0</v>
      </c>
      <c r="G32" s="3">
        <f t="shared" si="4"/>
        <v>0</v>
      </c>
      <c r="H32" s="3">
        <v>0</v>
      </c>
    </row>
    <row r="33" spans="1:9" x14ac:dyDescent="0.2">
      <c r="A33" s="1" t="s">
        <v>188</v>
      </c>
      <c r="B33" s="1" t="s">
        <v>71</v>
      </c>
      <c r="C33" s="16">
        <v>199.99</v>
      </c>
      <c r="D33" s="3">
        <v>0</v>
      </c>
      <c r="E33" s="3">
        <v>0</v>
      </c>
      <c r="F33" s="3">
        <v>0</v>
      </c>
      <c r="G33" s="3">
        <f t="shared" si="4"/>
        <v>0</v>
      </c>
      <c r="H33" s="3">
        <v>0</v>
      </c>
    </row>
    <row r="34" spans="1:9" x14ac:dyDescent="0.2">
      <c r="A34" s="4">
        <v>603</v>
      </c>
      <c r="B34" s="4" t="s">
        <v>26</v>
      </c>
      <c r="C34" s="17">
        <f>SUM(C25:C33)</f>
        <v>6187.84</v>
      </c>
      <c r="D34" s="5">
        <f t="shared" ref="D34:H34" si="5">SUM(D25:D33)</f>
        <v>9750</v>
      </c>
      <c r="E34" s="5">
        <f t="shared" si="5"/>
        <v>8292.66</v>
      </c>
      <c r="F34" s="5">
        <f t="shared" si="5"/>
        <v>4081.14</v>
      </c>
      <c r="G34" s="5">
        <f t="shared" si="5"/>
        <v>4211.5200000000004</v>
      </c>
      <c r="H34" s="5">
        <f t="shared" si="5"/>
        <v>8200</v>
      </c>
    </row>
    <row r="35" spans="1:9" x14ac:dyDescent="0.2">
      <c r="A35" s="1">
        <v>604</v>
      </c>
      <c r="B35" s="1" t="s">
        <v>158</v>
      </c>
      <c r="C35" s="16">
        <v>0</v>
      </c>
      <c r="D35" s="3">
        <v>500</v>
      </c>
      <c r="E35" s="3">
        <v>2107.34</v>
      </c>
      <c r="F35" s="3">
        <v>2107.34</v>
      </c>
      <c r="G35" s="3">
        <f>SUM(E35-F35)</f>
        <v>0</v>
      </c>
      <c r="H35" s="3">
        <v>0</v>
      </c>
      <c r="I35" s="1" t="s">
        <v>271</v>
      </c>
    </row>
    <row r="36" spans="1:9" x14ac:dyDescent="0.2">
      <c r="A36" s="1">
        <v>605</v>
      </c>
      <c r="B36" s="1" t="s">
        <v>159</v>
      </c>
      <c r="C36" s="16">
        <v>16418.28</v>
      </c>
      <c r="D36" s="3">
        <v>12000</v>
      </c>
      <c r="E36" s="3">
        <v>20000</v>
      </c>
      <c r="F36" s="3">
        <v>10180.52</v>
      </c>
      <c r="G36" s="3">
        <f>SUM(E36-F36)</f>
        <v>9819.48</v>
      </c>
      <c r="H36" s="3">
        <v>10000</v>
      </c>
      <c r="I36" s="1" t="s">
        <v>327</v>
      </c>
    </row>
    <row r="37" spans="1:9" x14ac:dyDescent="0.2">
      <c r="A37" s="4" t="s">
        <v>22</v>
      </c>
      <c r="B37" s="4"/>
      <c r="C37" s="17">
        <f t="shared" ref="C37:H37" si="6">SUM(C23+C34+C35+C36)</f>
        <v>31201.64</v>
      </c>
      <c r="D37" s="5">
        <f t="shared" si="6"/>
        <v>38750</v>
      </c>
      <c r="E37" s="5">
        <f t="shared" si="6"/>
        <v>46931.06</v>
      </c>
      <c r="F37" s="5">
        <f t="shared" si="6"/>
        <v>25497.09</v>
      </c>
      <c r="G37" s="5">
        <f t="shared" si="6"/>
        <v>21433.97</v>
      </c>
      <c r="H37" s="5">
        <f t="shared" si="6"/>
        <v>34800</v>
      </c>
      <c r="I37" s="3"/>
    </row>
    <row r="54" spans="5:5" x14ac:dyDescent="0.2">
      <c r="E54" s="5">
        <f>SUM(F23+F34+F35+F36)</f>
        <v>25497.09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1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9.425781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211</v>
      </c>
    </row>
    <row r="3" spans="1:7" s="44" customFormat="1" ht="15" x14ac:dyDescent="0.25">
      <c r="A3" s="44" t="s">
        <v>218</v>
      </c>
      <c r="B3" s="44" t="s">
        <v>217</v>
      </c>
      <c r="C3" s="49" t="s">
        <v>212</v>
      </c>
      <c r="D3" s="44" t="s">
        <v>213</v>
      </c>
      <c r="E3" s="44" t="s">
        <v>216</v>
      </c>
      <c r="F3" s="47" t="s">
        <v>214</v>
      </c>
      <c r="G3" s="44" t="s">
        <v>215</v>
      </c>
    </row>
    <row r="4" spans="1:7" x14ac:dyDescent="0.2">
      <c r="A4" s="45" t="s">
        <v>196</v>
      </c>
      <c r="B4" s="45" t="s">
        <v>2</v>
      </c>
      <c r="C4" s="48">
        <v>1004</v>
      </c>
      <c r="D4" s="45" t="s">
        <v>206</v>
      </c>
      <c r="E4" s="45" t="s">
        <v>238</v>
      </c>
      <c r="F4" s="46">
        <v>1500</v>
      </c>
      <c r="G4" s="45" t="s">
        <v>245</v>
      </c>
    </row>
    <row r="5" spans="1:7" x14ac:dyDescent="0.2">
      <c r="A5" s="45" t="s">
        <v>196</v>
      </c>
      <c r="B5" s="45" t="s">
        <v>2</v>
      </c>
      <c r="C5" s="48">
        <v>1005</v>
      </c>
      <c r="D5" s="45" t="s">
        <v>29</v>
      </c>
      <c r="E5" s="45" t="s">
        <v>238</v>
      </c>
      <c r="F5" s="46">
        <v>200</v>
      </c>
      <c r="G5" s="45" t="s">
        <v>231</v>
      </c>
    </row>
    <row r="6" spans="1:7" x14ac:dyDescent="0.2">
      <c r="A6" s="45" t="s">
        <v>196</v>
      </c>
      <c r="B6" s="45" t="s">
        <v>2</v>
      </c>
      <c r="C6" s="48">
        <v>1014</v>
      </c>
      <c r="D6" s="45" t="s">
        <v>145</v>
      </c>
      <c r="E6" s="45" t="s">
        <v>238</v>
      </c>
      <c r="F6" s="46">
        <v>300</v>
      </c>
      <c r="G6" s="45" t="s">
        <v>246</v>
      </c>
    </row>
    <row r="7" spans="1:7" x14ac:dyDescent="0.2">
      <c r="A7" s="45" t="s">
        <v>196</v>
      </c>
      <c r="B7" s="45" t="s">
        <v>2</v>
      </c>
      <c r="C7" s="45">
        <v>1021</v>
      </c>
      <c r="D7" s="45" t="s">
        <v>203</v>
      </c>
      <c r="E7" s="45" t="s">
        <v>238</v>
      </c>
      <c r="F7" s="46">
        <v>291.67</v>
      </c>
      <c r="G7" s="45" t="s">
        <v>247</v>
      </c>
    </row>
    <row r="8" spans="1:7" x14ac:dyDescent="0.2">
      <c r="A8" s="45" t="s">
        <v>311</v>
      </c>
      <c r="B8" s="45" t="s">
        <v>2</v>
      </c>
      <c r="C8" s="48">
        <v>3001</v>
      </c>
      <c r="D8" s="53" t="s">
        <v>58</v>
      </c>
      <c r="E8" s="45" t="s">
        <v>238</v>
      </c>
      <c r="F8" s="46">
        <v>10000</v>
      </c>
      <c r="G8" s="45" t="s">
        <v>253</v>
      </c>
    </row>
    <row r="9" spans="1:7" x14ac:dyDescent="0.2">
      <c r="A9" s="45" t="s">
        <v>311</v>
      </c>
      <c r="B9" s="45" t="s">
        <v>3</v>
      </c>
      <c r="C9" s="48">
        <v>302</v>
      </c>
      <c r="D9" s="45" t="s">
        <v>16</v>
      </c>
      <c r="E9" s="45" t="s">
        <v>250</v>
      </c>
      <c r="F9" s="46">
        <v>265</v>
      </c>
      <c r="G9" s="45" t="s">
        <v>254</v>
      </c>
    </row>
    <row r="10" spans="1:7" x14ac:dyDescent="0.2">
      <c r="A10" s="45" t="s">
        <v>311</v>
      </c>
      <c r="B10" s="45" t="s">
        <v>3</v>
      </c>
      <c r="C10" s="48" t="s">
        <v>68</v>
      </c>
      <c r="D10" s="45" t="s">
        <v>69</v>
      </c>
      <c r="E10" s="45" t="s">
        <v>250</v>
      </c>
      <c r="F10" s="46">
        <v>400</v>
      </c>
      <c r="G10" s="45" t="s">
        <v>255</v>
      </c>
    </row>
    <row r="11" spans="1:7" x14ac:dyDescent="0.2">
      <c r="A11" s="45" t="s">
        <v>311</v>
      </c>
      <c r="B11" s="45" t="s">
        <v>3</v>
      </c>
      <c r="C11" s="48" t="s">
        <v>78</v>
      </c>
      <c r="D11" s="45" t="s">
        <v>79</v>
      </c>
      <c r="E11" s="45" t="s">
        <v>250</v>
      </c>
      <c r="F11" s="46">
        <v>250</v>
      </c>
      <c r="G11" s="45" t="s">
        <v>257</v>
      </c>
    </row>
    <row r="12" spans="1:7" x14ac:dyDescent="0.2">
      <c r="A12" s="45" t="s">
        <v>311</v>
      </c>
      <c r="B12" s="45" t="s">
        <v>3</v>
      </c>
      <c r="C12" s="48" t="s">
        <v>95</v>
      </c>
      <c r="D12" s="45" t="s">
        <v>96</v>
      </c>
      <c r="E12" s="45" t="s">
        <v>250</v>
      </c>
      <c r="F12" s="46">
        <v>5</v>
      </c>
      <c r="G12" s="45" t="s">
        <v>258</v>
      </c>
    </row>
    <row r="13" spans="1:7" x14ac:dyDescent="0.2">
      <c r="A13" s="45" t="s">
        <v>311</v>
      </c>
      <c r="B13" s="45" t="s">
        <v>3</v>
      </c>
      <c r="C13" s="48">
        <v>308</v>
      </c>
      <c r="D13" s="53" t="s">
        <v>106</v>
      </c>
      <c r="E13" s="45" t="s">
        <v>238</v>
      </c>
      <c r="F13" s="46">
        <v>-2000</v>
      </c>
      <c r="G13" s="45" t="s">
        <v>260</v>
      </c>
    </row>
    <row r="14" spans="1:7" x14ac:dyDescent="0.2">
      <c r="A14" s="45" t="s">
        <v>311</v>
      </c>
      <c r="B14" s="45" t="s">
        <v>3</v>
      </c>
      <c r="C14" s="45">
        <v>310</v>
      </c>
      <c r="D14" s="45" t="s">
        <v>107</v>
      </c>
      <c r="E14" s="45" t="s">
        <v>238</v>
      </c>
      <c r="F14" s="46">
        <v>-3000</v>
      </c>
      <c r="G14" s="45" t="s">
        <v>263</v>
      </c>
    </row>
    <row r="15" spans="1:7" x14ac:dyDescent="0.2">
      <c r="A15" s="45" t="s">
        <v>311</v>
      </c>
      <c r="B15" s="45" t="s">
        <v>3</v>
      </c>
      <c r="C15" s="45">
        <v>313</v>
      </c>
      <c r="D15" s="45" t="s">
        <v>193</v>
      </c>
      <c r="E15" s="45" t="s">
        <v>250</v>
      </c>
      <c r="F15" s="46">
        <v>3969</v>
      </c>
      <c r="G15" s="45" t="s">
        <v>262</v>
      </c>
    </row>
    <row r="16" spans="1:7" x14ac:dyDescent="0.2">
      <c r="A16" s="45" t="s">
        <v>240</v>
      </c>
      <c r="B16" s="45" t="s">
        <v>3</v>
      </c>
      <c r="C16" s="48">
        <v>701</v>
      </c>
      <c r="D16" s="45" t="s">
        <v>18</v>
      </c>
      <c r="E16" s="45" t="s">
        <v>238</v>
      </c>
      <c r="F16" s="46">
        <v>-404.38</v>
      </c>
      <c r="G16" s="45" t="s">
        <v>241</v>
      </c>
    </row>
    <row r="17" spans="1:7" x14ac:dyDescent="0.2">
      <c r="A17" s="45" t="s">
        <v>240</v>
      </c>
      <c r="B17" s="45" t="s">
        <v>3</v>
      </c>
      <c r="C17" s="48">
        <v>702</v>
      </c>
      <c r="D17" s="53" t="s">
        <v>14</v>
      </c>
      <c r="E17" s="45" t="s">
        <v>238</v>
      </c>
      <c r="F17" s="46">
        <v>-500</v>
      </c>
      <c r="G17" s="45" t="s">
        <v>242</v>
      </c>
    </row>
    <row r="18" spans="1:7" x14ac:dyDescent="0.2">
      <c r="A18" s="45" t="s">
        <v>240</v>
      </c>
      <c r="B18" s="45" t="s">
        <v>3</v>
      </c>
      <c r="C18" s="48">
        <v>705</v>
      </c>
      <c r="D18" s="53" t="s">
        <v>20</v>
      </c>
      <c r="E18" s="45" t="s">
        <v>238</v>
      </c>
      <c r="F18" s="46">
        <v>-13.33</v>
      </c>
      <c r="G18" s="45" t="s">
        <v>243</v>
      </c>
    </row>
    <row r="19" spans="1:7" x14ac:dyDescent="0.2">
      <c r="A19" s="45" t="s">
        <v>240</v>
      </c>
      <c r="B19" s="45" t="s">
        <v>3</v>
      </c>
      <c r="C19" s="48">
        <v>706</v>
      </c>
      <c r="D19" s="45" t="s">
        <v>16</v>
      </c>
      <c r="E19" s="45" t="s">
        <v>238</v>
      </c>
      <c r="F19" s="46">
        <v>-735</v>
      </c>
      <c r="G19" s="45" t="s">
        <v>244</v>
      </c>
    </row>
    <row r="20" spans="1:7" x14ac:dyDescent="0.2">
      <c r="A20" s="45" t="s">
        <v>196</v>
      </c>
      <c r="B20" s="45" t="s">
        <v>3</v>
      </c>
      <c r="C20" s="48">
        <v>111</v>
      </c>
      <c r="D20" s="45" t="s">
        <v>228</v>
      </c>
      <c r="E20" s="45" t="s">
        <v>238</v>
      </c>
      <c r="F20" s="46">
        <v>-2400</v>
      </c>
      <c r="G20" s="45" t="s">
        <v>249</v>
      </c>
    </row>
    <row r="21" spans="1:7" x14ac:dyDescent="0.2">
      <c r="A21" s="45" t="s">
        <v>196</v>
      </c>
      <c r="B21" s="45" t="s">
        <v>3</v>
      </c>
      <c r="C21" s="48">
        <v>114</v>
      </c>
      <c r="D21" s="45" t="s">
        <v>114</v>
      </c>
      <c r="E21" s="45" t="s">
        <v>238</v>
      </c>
      <c r="F21" s="46">
        <v>-3486.33</v>
      </c>
      <c r="G21" s="45" t="s">
        <v>239</v>
      </c>
    </row>
    <row r="22" spans="1:7" x14ac:dyDescent="0.2">
      <c r="A22" s="45" t="s">
        <v>196</v>
      </c>
      <c r="B22" s="45" t="s">
        <v>3</v>
      </c>
      <c r="C22" s="48">
        <v>160</v>
      </c>
      <c r="D22" s="45" t="s">
        <v>57</v>
      </c>
      <c r="E22" s="45" t="s">
        <v>250</v>
      </c>
      <c r="F22" s="46">
        <v>40</v>
      </c>
      <c r="G22" s="45" t="s">
        <v>251</v>
      </c>
    </row>
    <row r="23" spans="1:7" x14ac:dyDescent="0.2">
      <c r="A23" s="45" t="s">
        <v>179</v>
      </c>
      <c r="B23" s="45" t="s">
        <v>3</v>
      </c>
      <c r="C23" s="48" t="s">
        <v>182</v>
      </c>
      <c r="D23" s="45" t="s">
        <v>184</v>
      </c>
      <c r="E23" s="45" t="s">
        <v>238</v>
      </c>
      <c r="F23" s="46">
        <v>-150</v>
      </c>
      <c r="G23" s="45" t="s">
        <v>264</v>
      </c>
    </row>
    <row r="24" spans="1:7" x14ac:dyDescent="0.2">
      <c r="A24" s="45" t="s">
        <v>179</v>
      </c>
      <c r="B24" s="45" t="s">
        <v>3</v>
      </c>
      <c r="C24" s="48">
        <v>504</v>
      </c>
      <c r="D24" s="45" t="s">
        <v>143</v>
      </c>
      <c r="E24" s="45" t="s">
        <v>238</v>
      </c>
      <c r="F24" s="46">
        <v>1000</v>
      </c>
      <c r="G24" s="45" t="s">
        <v>265</v>
      </c>
    </row>
    <row r="25" spans="1:7" x14ac:dyDescent="0.2">
      <c r="A25" s="45" t="s">
        <v>185</v>
      </c>
      <c r="B25" s="45" t="s">
        <v>3</v>
      </c>
      <c r="C25" s="48" t="s">
        <v>146</v>
      </c>
      <c r="D25" s="45" t="s">
        <v>123</v>
      </c>
      <c r="E25" s="45" t="s">
        <v>238</v>
      </c>
      <c r="F25" s="46">
        <v>-131.06</v>
      </c>
      <c r="G25" s="45" t="s">
        <v>267</v>
      </c>
    </row>
    <row r="26" spans="1:7" x14ac:dyDescent="0.2">
      <c r="A26" s="45" t="s">
        <v>185</v>
      </c>
      <c r="B26" s="45" t="s">
        <v>3</v>
      </c>
      <c r="C26" s="48" t="s">
        <v>147</v>
      </c>
      <c r="D26" s="45" t="s">
        <v>186</v>
      </c>
      <c r="E26" s="45" t="s">
        <v>250</v>
      </c>
      <c r="F26" s="46">
        <v>100</v>
      </c>
      <c r="G26" s="45" t="s">
        <v>268</v>
      </c>
    </row>
    <row r="27" spans="1:7" x14ac:dyDescent="0.2">
      <c r="A27" s="45" t="s">
        <v>185</v>
      </c>
      <c r="B27" s="45" t="s">
        <v>3</v>
      </c>
      <c r="C27" s="48" t="s">
        <v>151</v>
      </c>
      <c r="D27" s="45" t="s">
        <v>112</v>
      </c>
      <c r="E27" s="45" t="s">
        <v>250</v>
      </c>
      <c r="F27" s="46">
        <v>1607.34</v>
      </c>
      <c r="G27" s="45" t="s">
        <v>269</v>
      </c>
    </row>
    <row r="28" spans="1:7" x14ac:dyDescent="0.2">
      <c r="A28" s="45" t="s">
        <v>185</v>
      </c>
      <c r="B28" s="45" t="s">
        <v>3</v>
      </c>
      <c r="C28" s="48">
        <v>604</v>
      </c>
      <c r="D28" s="45" t="s">
        <v>158</v>
      </c>
      <c r="E28" s="45" t="s">
        <v>238</v>
      </c>
      <c r="F28" s="46">
        <v>-1607.34</v>
      </c>
      <c r="G28" s="45" t="s">
        <v>270</v>
      </c>
    </row>
    <row r="29" spans="1:7" x14ac:dyDescent="0.2">
      <c r="A29" s="45" t="s">
        <v>196</v>
      </c>
      <c r="B29" s="45" t="s">
        <v>3</v>
      </c>
      <c r="C29" s="48">
        <v>131</v>
      </c>
      <c r="D29" s="45" t="s">
        <v>273</v>
      </c>
      <c r="E29" s="45" t="s">
        <v>238</v>
      </c>
      <c r="F29" s="46">
        <v>-372.91</v>
      </c>
      <c r="G29" s="45" t="s">
        <v>286</v>
      </c>
    </row>
    <row r="30" spans="1:7" x14ac:dyDescent="0.2">
      <c r="A30" s="45" t="s">
        <v>311</v>
      </c>
      <c r="B30" s="45" t="s">
        <v>2</v>
      </c>
      <c r="C30" s="48">
        <v>3001</v>
      </c>
      <c r="D30" s="45" t="s">
        <v>58</v>
      </c>
      <c r="E30" s="45" t="s">
        <v>238</v>
      </c>
      <c r="F30" s="46">
        <v>15000</v>
      </c>
      <c r="G30" s="45" t="s">
        <v>287</v>
      </c>
    </row>
    <row r="31" spans="1:7" x14ac:dyDescent="0.2">
      <c r="A31" s="45" t="s">
        <v>311</v>
      </c>
      <c r="B31" s="45" t="s">
        <v>3</v>
      </c>
      <c r="C31" s="48">
        <v>302</v>
      </c>
      <c r="D31" s="45" t="s">
        <v>16</v>
      </c>
      <c r="E31" s="45" t="s">
        <v>238</v>
      </c>
      <c r="F31" s="46">
        <v>-1100</v>
      </c>
      <c r="G31" s="45" t="s">
        <v>288</v>
      </c>
    </row>
    <row r="32" spans="1:7" x14ac:dyDescent="0.2">
      <c r="A32" s="45" t="s">
        <v>311</v>
      </c>
      <c r="B32" s="45" t="s">
        <v>3</v>
      </c>
      <c r="C32" s="48" t="s">
        <v>84</v>
      </c>
      <c r="D32" s="45" t="s">
        <v>85</v>
      </c>
      <c r="E32" s="45" t="s">
        <v>238</v>
      </c>
      <c r="F32" s="46">
        <v>-2000</v>
      </c>
      <c r="G32" s="45" t="s">
        <v>290</v>
      </c>
    </row>
    <row r="33" spans="1:7" x14ac:dyDescent="0.2">
      <c r="A33" s="45" t="s">
        <v>179</v>
      </c>
      <c r="B33" s="45" t="s">
        <v>2</v>
      </c>
      <c r="C33" s="48">
        <v>5003</v>
      </c>
      <c r="D33" s="45" t="s">
        <v>115</v>
      </c>
      <c r="E33" s="45" t="s">
        <v>238</v>
      </c>
      <c r="F33" s="46">
        <v>5000</v>
      </c>
      <c r="G33" s="45" t="s">
        <v>291</v>
      </c>
    </row>
    <row r="34" spans="1:7" x14ac:dyDescent="0.2">
      <c r="A34" s="45" t="s">
        <v>179</v>
      </c>
      <c r="B34" s="45" t="s">
        <v>3</v>
      </c>
      <c r="C34" s="48" t="s">
        <v>182</v>
      </c>
      <c r="D34" s="45" t="s">
        <v>184</v>
      </c>
      <c r="E34" s="45" t="s">
        <v>238</v>
      </c>
      <c r="F34" s="46">
        <v>-200</v>
      </c>
      <c r="G34" s="45" t="s">
        <v>292</v>
      </c>
    </row>
    <row r="35" spans="1:7" x14ac:dyDescent="0.2">
      <c r="A35" s="45" t="s">
        <v>185</v>
      </c>
      <c r="B35" s="45" t="s">
        <v>2</v>
      </c>
      <c r="C35" s="48">
        <v>6002</v>
      </c>
      <c r="D35" s="45" t="s">
        <v>115</v>
      </c>
      <c r="E35" s="45" t="s">
        <v>238</v>
      </c>
      <c r="F35" s="46">
        <v>1000</v>
      </c>
      <c r="G35" s="45" t="s">
        <v>325</v>
      </c>
    </row>
    <row r="36" spans="1:7" x14ac:dyDescent="0.2">
      <c r="A36" s="45" t="s">
        <v>185</v>
      </c>
      <c r="B36" s="45" t="s">
        <v>2</v>
      </c>
      <c r="C36" s="48">
        <v>6003</v>
      </c>
      <c r="D36" s="45" t="s">
        <v>144</v>
      </c>
      <c r="E36" s="45" t="s">
        <v>250</v>
      </c>
      <c r="F36" s="46">
        <v>-66.67</v>
      </c>
      <c r="G36" s="45" t="s">
        <v>293</v>
      </c>
    </row>
    <row r="37" spans="1:7" x14ac:dyDescent="0.2">
      <c r="A37" s="45" t="s">
        <v>185</v>
      </c>
      <c r="B37" s="45" t="s">
        <v>3</v>
      </c>
      <c r="C37" s="48" t="s">
        <v>154</v>
      </c>
      <c r="D37" s="45" t="s">
        <v>136</v>
      </c>
      <c r="E37" s="45" t="s">
        <v>238</v>
      </c>
      <c r="F37" s="46">
        <v>-150</v>
      </c>
      <c r="G37" s="45" t="s">
        <v>294</v>
      </c>
    </row>
    <row r="38" spans="1:7" x14ac:dyDescent="0.2">
      <c r="A38" s="45" t="s">
        <v>196</v>
      </c>
      <c r="B38" s="45" t="s">
        <v>2</v>
      </c>
      <c r="C38" s="48">
        <v>1003</v>
      </c>
      <c r="D38" s="45" t="s">
        <v>28</v>
      </c>
      <c r="E38" s="45" t="s">
        <v>238</v>
      </c>
      <c r="F38" s="46">
        <v>2500</v>
      </c>
      <c r="G38" s="45" t="s">
        <v>302</v>
      </c>
    </row>
    <row r="39" spans="1:7" x14ac:dyDescent="0.2">
      <c r="A39" s="45" t="s">
        <v>196</v>
      </c>
      <c r="B39" s="45" t="s">
        <v>2</v>
      </c>
      <c r="C39" s="48">
        <v>1004</v>
      </c>
      <c r="D39" s="45" t="s">
        <v>206</v>
      </c>
      <c r="E39" s="45" t="s">
        <v>238</v>
      </c>
      <c r="F39" s="46">
        <v>2500</v>
      </c>
      <c r="G39" s="45" t="s">
        <v>245</v>
      </c>
    </row>
    <row r="40" spans="1:7" x14ac:dyDescent="0.2">
      <c r="A40" s="45" t="s">
        <v>196</v>
      </c>
      <c r="B40" s="45" t="s">
        <v>2</v>
      </c>
      <c r="C40" s="48">
        <v>1002</v>
      </c>
      <c r="D40" s="45" t="s">
        <v>295</v>
      </c>
      <c r="E40" s="45" t="s">
        <v>238</v>
      </c>
      <c r="F40" s="46">
        <v>400</v>
      </c>
      <c r="G40" s="45" t="s">
        <v>303</v>
      </c>
    </row>
    <row r="41" spans="1:7" x14ac:dyDescent="0.2">
      <c r="A41" s="45" t="s">
        <v>196</v>
      </c>
      <c r="B41" s="45" t="s">
        <v>3</v>
      </c>
      <c r="C41" s="48">
        <v>107</v>
      </c>
      <c r="D41" s="45" t="s">
        <v>39</v>
      </c>
      <c r="E41" s="45" t="s">
        <v>238</v>
      </c>
      <c r="F41" s="46">
        <v>-12.55</v>
      </c>
      <c r="G41" s="45" t="s">
        <v>304</v>
      </c>
    </row>
    <row r="42" spans="1:7" x14ac:dyDescent="0.2">
      <c r="A42" s="45" t="s">
        <v>196</v>
      </c>
      <c r="B42" s="45" t="s">
        <v>3</v>
      </c>
      <c r="C42" s="48">
        <v>110</v>
      </c>
      <c r="D42" s="45" t="s">
        <v>42</v>
      </c>
      <c r="E42" s="45" t="s">
        <v>250</v>
      </c>
      <c r="F42" s="46">
        <v>4000</v>
      </c>
      <c r="G42" s="45" t="s">
        <v>305</v>
      </c>
    </row>
    <row r="43" spans="1:7" x14ac:dyDescent="0.2">
      <c r="A43" s="45" t="s">
        <v>196</v>
      </c>
      <c r="B43" s="45" t="s">
        <v>3</v>
      </c>
      <c r="C43" s="48">
        <v>112</v>
      </c>
      <c r="D43" s="45" t="s">
        <v>34</v>
      </c>
      <c r="E43" s="45" t="s">
        <v>238</v>
      </c>
      <c r="F43" s="46">
        <v>1000</v>
      </c>
      <c r="G43" s="45" t="s">
        <v>306</v>
      </c>
    </row>
    <row r="44" spans="1:7" x14ac:dyDescent="0.2">
      <c r="A44" s="45" t="s">
        <v>196</v>
      </c>
      <c r="B44" s="45" t="s">
        <v>3</v>
      </c>
      <c r="C44" s="48">
        <v>135</v>
      </c>
      <c r="D44" s="45" t="s">
        <v>53</v>
      </c>
      <c r="E44" s="45" t="s">
        <v>238</v>
      </c>
      <c r="F44" s="46">
        <v>-3000</v>
      </c>
      <c r="G44" s="45" t="s">
        <v>307</v>
      </c>
    </row>
    <row r="45" spans="1:7" x14ac:dyDescent="0.2">
      <c r="A45" s="45" t="s">
        <v>196</v>
      </c>
      <c r="B45" s="45" t="s">
        <v>3</v>
      </c>
      <c r="C45" s="48">
        <v>130</v>
      </c>
      <c r="D45" s="45" t="s">
        <v>174</v>
      </c>
      <c r="E45" s="45" t="s">
        <v>250</v>
      </c>
      <c r="F45" s="46">
        <v>1000</v>
      </c>
      <c r="G45" s="45" t="s">
        <v>308</v>
      </c>
    </row>
    <row r="46" spans="1:7" x14ac:dyDescent="0.2">
      <c r="A46" s="45" t="s">
        <v>196</v>
      </c>
      <c r="B46" s="45" t="s">
        <v>3</v>
      </c>
      <c r="C46" s="48">
        <v>123</v>
      </c>
      <c r="D46" s="45" t="s">
        <v>49</v>
      </c>
      <c r="E46" s="45" t="s">
        <v>250</v>
      </c>
      <c r="F46" s="46">
        <v>300</v>
      </c>
      <c r="G46" s="45" t="s">
        <v>310</v>
      </c>
    </row>
    <row r="47" spans="1:7" x14ac:dyDescent="0.2">
      <c r="A47" s="45" t="s">
        <v>311</v>
      </c>
      <c r="B47" s="45" t="s">
        <v>3</v>
      </c>
      <c r="C47" s="48" t="s">
        <v>80</v>
      </c>
      <c r="D47" s="45" t="s">
        <v>81</v>
      </c>
      <c r="E47" s="45" t="s">
        <v>238</v>
      </c>
      <c r="F47" s="46">
        <v>-600</v>
      </c>
      <c r="G47" s="45" t="s">
        <v>312</v>
      </c>
    </row>
    <row r="48" spans="1:7" x14ac:dyDescent="0.2">
      <c r="A48" s="45" t="s">
        <v>311</v>
      </c>
      <c r="B48" s="45" t="s">
        <v>3</v>
      </c>
      <c r="C48" s="48" t="s">
        <v>86</v>
      </c>
      <c r="D48" s="45" t="s">
        <v>34</v>
      </c>
      <c r="E48" s="45" t="s">
        <v>250</v>
      </c>
      <c r="F48" s="46">
        <v>700</v>
      </c>
      <c r="G48" s="45" t="s">
        <v>313</v>
      </c>
    </row>
    <row r="49" spans="1:7" x14ac:dyDescent="0.2">
      <c r="A49" s="45" t="s">
        <v>311</v>
      </c>
      <c r="B49" s="45" t="s">
        <v>3</v>
      </c>
      <c r="C49" s="48" t="s">
        <v>101</v>
      </c>
      <c r="D49" s="45" t="s">
        <v>102</v>
      </c>
      <c r="E49" s="45" t="s">
        <v>238</v>
      </c>
      <c r="F49" s="46">
        <v>-500</v>
      </c>
      <c r="G49" s="45" t="s">
        <v>314</v>
      </c>
    </row>
    <row r="50" spans="1:7" x14ac:dyDescent="0.2">
      <c r="A50" s="45" t="s">
        <v>311</v>
      </c>
      <c r="B50" s="45" t="s">
        <v>3</v>
      </c>
      <c r="C50" s="48">
        <v>307</v>
      </c>
      <c r="D50" s="45" t="s">
        <v>105</v>
      </c>
      <c r="E50" s="45" t="s">
        <v>238</v>
      </c>
      <c r="F50" s="46">
        <v>-200</v>
      </c>
      <c r="G50" s="45" t="s">
        <v>315</v>
      </c>
    </row>
    <row r="51" spans="1:7" x14ac:dyDescent="0.2">
      <c r="A51" s="45" t="s">
        <v>179</v>
      </c>
      <c r="B51" s="45" t="s">
        <v>2</v>
      </c>
      <c r="C51" s="48">
        <v>5004</v>
      </c>
      <c r="D51" s="45" t="s">
        <v>317</v>
      </c>
      <c r="E51" s="45" t="s">
        <v>238</v>
      </c>
      <c r="F51" s="46">
        <v>2500</v>
      </c>
      <c r="G51" s="45" t="s">
        <v>316</v>
      </c>
    </row>
    <row r="52" spans="1:7" x14ac:dyDescent="0.2">
      <c r="A52" s="45" t="s">
        <v>179</v>
      </c>
      <c r="B52" s="45" t="s">
        <v>3</v>
      </c>
      <c r="C52" s="48" t="s">
        <v>124</v>
      </c>
      <c r="D52" s="45" t="s">
        <v>125</v>
      </c>
      <c r="E52" s="45" t="s">
        <v>250</v>
      </c>
      <c r="F52" s="46">
        <v>2000</v>
      </c>
      <c r="G52" s="45" t="s">
        <v>319</v>
      </c>
    </row>
    <row r="53" spans="1:7" x14ac:dyDescent="0.2">
      <c r="A53" s="45" t="s">
        <v>179</v>
      </c>
      <c r="B53" s="45" t="s">
        <v>3</v>
      </c>
      <c r="C53" s="48" t="s">
        <v>126</v>
      </c>
      <c r="D53" s="45" t="s">
        <v>127</v>
      </c>
      <c r="E53" s="45" t="s">
        <v>238</v>
      </c>
      <c r="F53" s="46">
        <v>-700</v>
      </c>
      <c r="G53" s="45" t="s">
        <v>320</v>
      </c>
    </row>
    <row r="54" spans="1:7" x14ac:dyDescent="0.2">
      <c r="A54" s="45" t="s">
        <v>179</v>
      </c>
      <c r="B54" s="45" t="s">
        <v>3</v>
      </c>
      <c r="C54" s="48" t="s">
        <v>130</v>
      </c>
      <c r="D54" s="45" t="s">
        <v>112</v>
      </c>
      <c r="E54" s="45" t="s">
        <v>250</v>
      </c>
      <c r="F54" s="46">
        <v>-3000</v>
      </c>
      <c r="G54" s="45" t="s">
        <v>321</v>
      </c>
    </row>
    <row r="55" spans="1:7" x14ac:dyDescent="0.2">
      <c r="A55" s="45" t="s">
        <v>179</v>
      </c>
      <c r="B55" s="45" t="s">
        <v>3</v>
      </c>
      <c r="C55" s="48">
        <v>504</v>
      </c>
      <c r="D55" s="45" t="s">
        <v>143</v>
      </c>
      <c r="E55" s="45" t="s">
        <v>238</v>
      </c>
      <c r="F55" s="46">
        <v>-1000</v>
      </c>
      <c r="G55" s="45" t="s">
        <v>322</v>
      </c>
    </row>
    <row r="56" spans="1:7" x14ac:dyDescent="0.2">
      <c r="A56" s="45" t="s">
        <v>179</v>
      </c>
      <c r="B56" s="45" t="s">
        <v>3</v>
      </c>
      <c r="C56" s="48">
        <v>515</v>
      </c>
      <c r="D56" s="45" t="s">
        <v>323</v>
      </c>
      <c r="E56" s="45" t="s">
        <v>238</v>
      </c>
      <c r="F56" s="46">
        <v>-5000</v>
      </c>
      <c r="G56" s="45" t="s">
        <v>324</v>
      </c>
    </row>
    <row r="57" spans="1:7" x14ac:dyDescent="0.2">
      <c r="A57" s="45" t="s">
        <v>196</v>
      </c>
      <c r="B57" s="45" t="s">
        <v>3</v>
      </c>
      <c r="C57" s="48">
        <v>111</v>
      </c>
      <c r="D57" s="45" t="s">
        <v>329</v>
      </c>
      <c r="E57" s="45" t="s">
        <v>250</v>
      </c>
      <c r="F57" s="46">
        <v>400</v>
      </c>
      <c r="G57" s="45" t="s">
        <v>330</v>
      </c>
    </row>
    <row r="58" spans="1:7" x14ac:dyDescent="0.2">
      <c r="A58" s="45" t="s">
        <v>196</v>
      </c>
      <c r="B58" s="45" t="s">
        <v>3</v>
      </c>
      <c r="C58" s="48">
        <v>108</v>
      </c>
      <c r="D58" s="45" t="s">
        <v>40</v>
      </c>
      <c r="E58" s="45" t="s">
        <v>250</v>
      </c>
      <c r="F58" s="46">
        <v>200</v>
      </c>
      <c r="G58" s="45" t="s">
        <v>331</v>
      </c>
    </row>
    <row r="59" spans="1:7" x14ac:dyDescent="0.2">
      <c r="A59" s="45" t="s">
        <v>240</v>
      </c>
      <c r="B59" s="45" t="s">
        <v>2</v>
      </c>
      <c r="C59" s="48">
        <v>7001</v>
      </c>
      <c r="D59" s="45" t="s">
        <v>14</v>
      </c>
      <c r="E59" s="45" t="s">
        <v>238</v>
      </c>
      <c r="F59" s="46">
        <v>500</v>
      </c>
      <c r="G59" s="45" t="s">
        <v>332</v>
      </c>
    </row>
    <row r="60" spans="1:7" x14ac:dyDescent="0.2">
      <c r="A60" s="45" t="s">
        <v>196</v>
      </c>
      <c r="B60" s="45" t="s">
        <v>3</v>
      </c>
      <c r="C60" s="48">
        <v>175</v>
      </c>
      <c r="D60" s="45" t="s">
        <v>177</v>
      </c>
      <c r="E60" s="45" t="s">
        <v>250</v>
      </c>
      <c r="F60" s="46">
        <v>500</v>
      </c>
      <c r="G60" s="45" t="s">
        <v>334</v>
      </c>
    </row>
    <row r="67" spans="2:5" ht="15" thickBot="1" x14ac:dyDescent="0.25"/>
    <row r="68" spans="2:5" x14ac:dyDescent="0.2">
      <c r="B68" s="58"/>
      <c r="C68" s="54"/>
      <c r="D68" s="55"/>
      <c r="E68" s="57"/>
    </row>
    <row r="69" spans="2:5" x14ac:dyDescent="0.2">
      <c r="B69" s="59"/>
      <c r="C69" s="54"/>
      <c r="D69" s="56"/>
      <c r="E69" s="57"/>
    </row>
    <row r="70" spans="2:5" x14ac:dyDescent="0.2">
      <c r="B70" s="59"/>
      <c r="C70" s="54"/>
      <c r="D70" s="55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6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5"/>
      <c r="E77" s="57"/>
    </row>
    <row r="78" spans="2:5" x14ac:dyDescent="0.2">
      <c r="B78" s="59"/>
      <c r="C78" s="54"/>
      <c r="D78" s="56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5"/>
      <c r="E80" s="57"/>
    </row>
    <row r="81" spans="2:5" x14ac:dyDescent="0.2">
      <c r="B81" s="59"/>
      <c r="C81" s="54"/>
      <c r="D81" s="56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5"/>
      <c r="D84" s="55"/>
      <c r="E84" s="57"/>
    </row>
    <row r="85" spans="2:5" x14ac:dyDescent="0.2">
      <c r="B85" s="59"/>
      <c r="C85" s="54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6"/>
      <c r="E87" s="57"/>
    </row>
    <row r="88" spans="2:5" x14ac:dyDescent="0.2">
      <c r="B88" s="59"/>
      <c r="C88" s="54"/>
      <c r="D88" s="55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ht="15" thickBot="1" x14ac:dyDescent="0.25">
      <c r="B91" s="60"/>
      <c r="C91" s="54"/>
      <c r="D91" s="56"/>
      <c r="E91" s="57"/>
    </row>
  </sheetData>
  <autoFilter ref="A3:G60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6" ma:contentTypeDescription="Create a new document." ma:contentTypeScope="" ma:versionID="23f5499cb8c2260048f8f8277bdd34b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a16f00bddf673d04deaa446ffcca7ca3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</ds:schemaRefs>
</ds:datastoreItem>
</file>

<file path=customXml/itemProps2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D7553-0B80-4893-B03A-774F3937C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2024-01-12T17:25:34Z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