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ckfield.sharepoint.com/sites/councillors/Shared Documents/Committee meetings/Full Council/Reports/Reports 2023-24/23.09.21 - Full Council/"/>
    </mc:Choice>
  </mc:AlternateContent>
  <xr:revisionPtr revIDLastSave="0" documentId="8_{6C4E603A-4D4A-4C32-89DD-A5CDD3E39206}" xr6:coauthVersionLast="47" xr6:coauthVersionMax="47" xr10:uidLastSave="{00000000-0000-0000-0000-000000000000}"/>
  <bookViews>
    <workbookView xWindow="-120" yWindow="-120" windowWidth="29040" windowHeight="15840" xr2:uid="{CE419932-D591-4CBE-B280-E77A402E60E2}"/>
  </bookViews>
  <sheets>
    <sheet name="Summary" sheetId="8" r:id="rId1"/>
    <sheet name="Roads &amp; Traffic" sheetId="2" r:id="rId2"/>
    <sheet name="Planning" sheetId="3" r:id="rId3"/>
    <sheet name="F&amp;GP" sheetId="4" r:id="rId4"/>
    <sheet name="ACE" sheetId="5" r:id="rId5"/>
    <sheet name="Queen's Hall" sheetId="6" r:id="rId6"/>
    <sheet name="CVH" sheetId="7" r:id="rId7"/>
    <sheet name="Budget Virements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7" l="1"/>
  <c r="G35" i="7"/>
  <c r="G26" i="7"/>
  <c r="G27" i="7"/>
  <c r="G28" i="7"/>
  <c r="G29" i="7"/>
  <c r="G30" i="7"/>
  <c r="G31" i="7"/>
  <c r="G32" i="7"/>
  <c r="G33" i="7"/>
  <c r="G25" i="7"/>
  <c r="G19" i="7"/>
  <c r="G20" i="7"/>
  <c r="G21" i="7"/>
  <c r="G22" i="7"/>
  <c r="G18" i="7"/>
  <c r="G28" i="6"/>
  <c r="G29" i="6"/>
  <c r="G30" i="6"/>
  <c r="G31" i="6"/>
  <c r="G32" i="6"/>
  <c r="G33" i="6"/>
  <c r="G34" i="6"/>
  <c r="G35" i="6"/>
  <c r="G27" i="6"/>
  <c r="G21" i="6"/>
  <c r="G22" i="6"/>
  <c r="G23" i="6"/>
  <c r="G24" i="6"/>
  <c r="G20" i="6"/>
  <c r="G10" i="6"/>
  <c r="G11" i="6"/>
  <c r="G12" i="6"/>
  <c r="G13" i="6"/>
  <c r="G14" i="6"/>
  <c r="G15" i="6"/>
  <c r="G9" i="6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50" i="5"/>
  <c r="G47" i="5"/>
  <c r="G48" i="5"/>
  <c r="G38" i="5"/>
  <c r="G39" i="5"/>
  <c r="G40" i="5"/>
  <c r="G41" i="5"/>
  <c r="G42" i="5"/>
  <c r="G37" i="5"/>
  <c r="G12" i="5"/>
  <c r="G13" i="5"/>
  <c r="G14" i="5"/>
  <c r="G15" i="5"/>
  <c r="G16" i="5"/>
  <c r="G17" i="5"/>
  <c r="G11" i="5"/>
  <c r="G23" i="5"/>
  <c r="G24" i="5"/>
  <c r="G25" i="5"/>
  <c r="G26" i="5"/>
  <c r="G27" i="5"/>
  <c r="G28" i="5"/>
  <c r="G29" i="5"/>
  <c r="G35" i="5" s="1"/>
  <c r="G30" i="5"/>
  <c r="G31" i="5"/>
  <c r="G32" i="5"/>
  <c r="G33" i="5"/>
  <c r="G34" i="5"/>
  <c r="G22" i="5"/>
  <c r="G18" i="2"/>
  <c r="G19" i="2"/>
  <c r="G20" i="2"/>
  <c r="G21" i="2"/>
  <c r="G22" i="2"/>
  <c r="G17" i="2"/>
  <c r="G9" i="2"/>
  <c r="G10" i="2"/>
  <c r="G11" i="2"/>
  <c r="G12" i="2"/>
  <c r="G13" i="2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29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10" i="4"/>
  <c r="E66" i="4"/>
  <c r="G39" i="6"/>
  <c r="G38" i="6"/>
  <c r="G37" i="6"/>
  <c r="D35" i="5"/>
  <c r="D49" i="5"/>
  <c r="D43" i="5"/>
  <c r="E26" i="4"/>
  <c r="C23" i="2"/>
  <c r="C14" i="2"/>
  <c r="I7" i="8"/>
  <c r="H26" i="4"/>
  <c r="F26" i="4"/>
  <c r="D26" i="4"/>
  <c r="C26" i="4"/>
  <c r="F16" i="6"/>
  <c r="H66" i="4" l="1"/>
  <c r="F66" i="4"/>
  <c r="D66" i="4"/>
  <c r="C66" i="4"/>
  <c r="H16" i="6" l="1"/>
  <c r="E16" i="6"/>
  <c r="D16" i="6"/>
  <c r="C16" i="6"/>
  <c r="C10" i="3" l="1"/>
  <c r="C11" i="3" s="1"/>
  <c r="J5" i="8" l="1"/>
  <c r="G46" i="5" l="1"/>
  <c r="G44" i="5"/>
  <c r="H34" i="7" l="1"/>
  <c r="F34" i="7"/>
  <c r="E34" i="7"/>
  <c r="D34" i="7"/>
  <c r="C34" i="7"/>
  <c r="H23" i="7"/>
  <c r="F23" i="7"/>
  <c r="E23" i="7"/>
  <c r="D23" i="7"/>
  <c r="C23" i="7"/>
  <c r="H14" i="7"/>
  <c r="N5" i="8" s="1"/>
  <c r="F14" i="7"/>
  <c r="E14" i="7"/>
  <c r="D14" i="7"/>
  <c r="C14" i="7"/>
  <c r="G13" i="7"/>
  <c r="G12" i="7"/>
  <c r="G11" i="7"/>
  <c r="G10" i="7"/>
  <c r="G9" i="7"/>
  <c r="D36" i="6"/>
  <c r="E36" i="6"/>
  <c r="F36" i="6"/>
  <c r="H36" i="6"/>
  <c r="C36" i="6"/>
  <c r="D25" i="6"/>
  <c r="E25" i="6"/>
  <c r="F25" i="6"/>
  <c r="H25" i="6"/>
  <c r="C25" i="6"/>
  <c r="M5" i="8"/>
  <c r="G9" i="3"/>
  <c r="G10" i="3" s="1"/>
  <c r="G11" i="3" s="1"/>
  <c r="E10" i="3"/>
  <c r="E11" i="3" s="1"/>
  <c r="F10" i="3"/>
  <c r="F11" i="3" s="1"/>
  <c r="H10" i="3"/>
  <c r="H11" i="3" s="1"/>
  <c r="J7" i="8" s="1"/>
  <c r="J9" i="8" s="1"/>
  <c r="D10" i="3"/>
  <c r="D11" i="3" s="1"/>
  <c r="K7" i="8"/>
  <c r="E49" i="5"/>
  <c r="F49" i="5"/>
  <c r="H49" i="5"/>
  <c r="C49" i="5"/>
  <c r="E43" i="5"/>
  <c r="F43" i="5"/>
  <c r="H43" i="5"/>
  <c r="C43" i="5"/>
  <c r="E35" i="5"/>
  <c r="F35" i="5"/>
  <c r="H35" i="5"/>
  <c r="C35" i="5"/>
  <c r="H18" i="5"/>
  <c r="L5" i="8" s="1"/>
  <c r="F18" i="5"/>
  <c r="E18" i="5"/>
  <c r="D18" i="5"/>
  <c r="C18" i="5"/>
  <c r="E40" i="6" l="1"/>
  <c r="H40" i="6"/>
  <c r="M7" i="8" s="1"/>
  <c r="M9" i="8" s="1"/>
  <c r="D40" i="6"/>
  <c r="C69" i="5"/>
  <c r="G26" i="4"/>
  <c r="F40" i="6"/>
  <c r="F37" i="7"/>
  <c r="H69" i="5"/>
  <c r="L7" i="8" s="1"/>
  <c r="L9" i="8" s="1"/>
  <c r="D69" i="5"/>
  <c r="E69" i="5"/>
  <c r="F69" i="5"/>
  <c r="C40" i="6"/>
  <c r="G16" i="6"/>
  <c r="D37" i="7"/>
  <c r="E54" i="7"/>
  <c r="G36" i="6"/>
  <c r="C37" i="7"/>
  <c r="E37" i="7"/>
  <c r="H37" i="7"/>
  <c r="N7" i="8" s="1"/>
  <c r="N9" i="8" s="1"/>
  <c r="G14" i="7"/>
  <c r="G34" i="7"/>
  <c r="G23" i="7"/>
  <c r="G25" i="6"/>
  <c r="G43" i="5"/>
  <c r="G49" i="5"/>
  <c r="B5" i="8"/>
  <c r="D14" i="2"/>
  <c r="E14" i="2"/>
  <c r="F14" i="2"/>
  <c r="G14" i="2"/>
  <c r="H14" i="2"/>
  <c r="I5" i="8" s="1"/>
  <c r="D23" i="2"/>
  <c r="E23" i="2"/>
  <c r="F23" i="2"/>
  <c r="H23" i="2"/>
  <c r="G40" i="6" l="1"/>
  <c r="G69" i="5"/>
  <c r="G66" i="4"/>
  <c r="C7" i="8"/>
  <c r="I9" i="8"/>
  <c r="B7" i="8"/>
  <c r="D5" i="8"/>
  <c r="C5" i="8"/>
  <c r="D7" i="8"/>
  <c r="G5" i="8"/>
  <c r="K5" i="8"/>
  <c r="K9" i="8" s="1"/>
  <c r="E5" i="8"/>
  <c r="E7" i="8"/>
  <c r="G7" i="8"/>
  <c r="G37" i="7"/>
  <c r="G18" i="5"/>
  <c r="B9" i="8" l="1"/>
  <c r="C9" i="8"/>
  <c r="D9" i="8"/>
  <c r="E9" i="8"/>
  <c r="G9" i="8"/>
  <c r="G23" i="2"/>
</calcChain>
</file>

<file path=xl/sharedStrings.xml><?xml version="1.0" encoding="utf-8"?>
<sst xmlns="http://schemas.openxmlformats.org/spreadsheetml/2006/main" count="550" uniqueCount="291">
  <si>
    <t>Financial Budget Comparison</t>
  </si>
  <si>
    <t>Roads &amp; Traffic Committee</t>
  </si>
  <si>
    <t>Income</t>
  </si>
  <si>
    <t>Expenditure</t>
  </si>
  <si>
    <t>Planning Committee</t>
  </si>
  <si>
    <t>Finance &amp; General Purposes</t>
  </si>
  <si>
    <t>Environment Committee</t>
  </si>
  <si>
    <t xml:space="preserve">Previous </t>
  </si>
  <si>
    <t>Forecast</t>
  </si>
  <si>
    <t>Actual Net</t>
  </si>
  <si>
    <t>Balance</t>
  </si>
  <si>
    <t>Year's Net</t>
  </si>
  <si>
    <t>Budget</t>
  </si>
  <si>
    <t>Precept</t>
  </si>
  <si>
    <t>Parking Discs</t>
  </si>
  <si>
    <t>S106 traffic calming</t>
  </si>
  <si>
    <t>Street Furniture</t>
  </si>
  <si>
    <t>Total Income</t>
  </si>
  <si>
    <t>Street Lighting Maintenance</t>
  </si>
  <si>
    <t>Traffic Calming</t>
  </si>
  <si>
    <t>SID</t>
  </si>
  <si>
    <t>Speedwatch</t>
  </si>
  <si>
    <t>Total Expenditure</t>
  </si>
  <si>
    <t>General Expenditure</t>
  </si>
  <si>
    <t>900/1</t>
  </si>
  <si>
    <t>Ad Hoc Advice - Planning Matters</t>
  </si>
  <si>
    <t>Total</t>
  </si>
  <si>
    <t>National Savings</t>
  </si>
  <si>
    <t>VAT</t>
  </si>
  <si>
    <t>Community Theatre</t>
  </si>
  <si>
    <t>Bank Interest</t>
  </si>
  <si>
    <t>Neighbourhood Plan</t>
  </si>
  <si>
    <t>Access to Work Equip</t>
  </si>
  <si>
    <t>Chairmans Allowance</t>
  </si>
  <si>
    <t>Training</t>
  </si>
  <si>
    <t>Insurance</t>
  </si>
  <si>
    <t>Stationery/Print</t>
  </si>
  <si>
    <t>Post</t>
  </si>
  <si>
    <t>Subscriptions</t>
  </si>
  <si>
    <t>Audit</t>
  </si>
  <si>
    <t>Travel</t>
  </si>
  <si>
    <t>Telephone</t>
  </si>
  <si>
    <t>Parish Grants</t>
  </si>
  <si>
    <t>IT</t>
  </si>
  <si>
    <t>Bank Charges</t>
  </si>
  <si>
    <t>PWLB Loan</t>
  </si>
  <si>
    <t>Elections</t>
  </si>
  <si>
    <t>Data Protection Act</t>
  </si>
  <si>
    <t>Wages Admin</t>
  </si>
  <si>
    <t>Newsletters</t>
  </si>
  <si>
    <t>Referendum</t>
  </si>
  <si>
    <t>Recruitment</t>
  </si>
  <si>
    <t>Land - Legal Costs</t>
  </si>
  <si>
    <t>Temp Staff</t>
  </si>
  <si>
    <t>Staff Uniform - Caretakers</t>
  </si>
  <si>
    <t>GDPR - Data Protection Officer</t>
  </si>
  <si>
    <t>Office Equipment</t>
  </si>
  <si>
    <t>Chairman's Board Update</t>
  </si>
  <si>
    <t>Burial Fees</t>
  </si>
  <si>
    <t>Allotment Rental</t>
  </si>
  <si>
    <t>Chapel Rental</t>
  </si>
  <si>
    <t>Maintenance Grants</t>
  </si>
  <si>
    <t>Donations/Grants</t>
  </si>
  <si>
    <t>Refunds</t>
  </si>
  <si>
    <t>Allotment Deposit</t>
  </si>
  <si>
    <t>Churchyard</t>
  </si>
  <si>
    <t>300/2</t>
  </si>
  <si>
    <t>Utilities</t>
  </si>
  <si>
    <t>300/3</t>
  </si>
  <si>
    <t>Petrol</t>
  </si>
  <si>
    <t>300/4</t>
  </si>
  <si>
    <t>Capital Expenditure</t>
  </si>
  <si>
    <t>300/5</t>
  </si>
  <si>
    <t>Rates</t>
  </si>
  <si>
    <t>300/6</t>
  </si>
  <si>
    <t>Cemetery Maintenance</t>
  </si>
  <si>
    <t>300/7</t>
  </si>
  <si>
    <t>Repairs, Parts, Etc</t>
  </si>
  <si>
    <t>300/9</t>
  </si>
  <si>
    <t>Clothing</t>
  </si>
  <si>
    <t>300/10</t>
  </si>
  <si>
    <t>Waste Disposal</t>
  </si>
  <si>
    <t>300/12</t>
  </si>
  <si>
    <t>Administration</t>
  </si>
  <si>
    <t>300/13</t>
  </si>
  <si>
    <t>Burials</t>
  </si>
  <si>
    <t>300/15</t>
  </si>
  <si>
    <t>Allotments</t>
  </si>
  <si>
    <t>301/1</t>
  </si>
  <si>
    <t>301/2</t>
  </si>
  <si>
    <t>Grasscutting</t>
  </si>
  <si>
    <t>301/3</t>
  </si>
  <si>
    <t>Allotment Fee Refund</t>
  </si>
  <si>
    <t>301/4</t>
  </si>
  <si>
    <t>General Maintenance</t>
  </si>
  <si>
    <t>301/6</t>
  </si>
  <si>
    <t>NSALG Membership</t>
  </si>
  <si>
    <t>301/7</t>
  </si>
  <si>
    <t>Public Toilets</t>
  </si>
  <si>
    <t>303/1</t>
  </si>
  <si>
    <t>303/2</t>
  </si>
  <si>
    <t>303/5</t>
  </si>
  <si>
    <t>Public Toilets - Utilities</t>
  </si>
  <si>
    <t>General Repairs</t>
  </si>
  <si>
    <t>Clock</t>
  </si>
  <si>
    <t>Flowers &amp; Plants</t>
  </si>
  <si>
    <t>Skatepark Maintenance</t>
  </si>
  <si>
    <t>Xmas Festival</t>
  </si>
  <si>
    <t>Dog Bins</t>
  </si>
  <si>
    <t>Mantell Memorial</t>
  </si>
  <si>
    <t>Observer Field&amp;Post</t>
  </si>
  <si>
    <t>Railings</t>
  </si>
  <si>
    <t>Maintenance</t>
  </si>
  <si>
    <t>Regular Users</t>
  </si>
  <si>
    <t>Community Events</t>
  </si>
  <si>
    <t>Other Bookings</t>
  </si>
  <si>
    <t>Weddings/Functions</t>
  </si>
  <si>
    <t>Security Deposit</t>
  </si>
  <si>
    <t>Donation</t>
  </si>
  <si>
    <t>Establishment Expenses</t>
  </si>
  <si>
    <t>502/1</t>
  </si>
  <si>
    <t>General Rates</t>
  </si>
  <si>
    <t>502/2</t>
  </si>
  <si>
    <t>Water &amp; Waste Disposal</t>
  </si>
  <si>
    <t>502/3</t>
  </si>
  <si>
    <t>Gas</t>
  </si>
  <si>
    <t>502/4</t>
  </si>
  <si>
    <t>Electricity</t>
  </si>
  <si>
    <t>502/5</t>
  </si>
  <si>
    <t>General Expenses</t>
  </si>
  <si>
    <t>503/1</t>
  </si>
  <si>
    <t>503/2</t>
  </si>
  <si>
    <t>Boiler</t>
  </si>
  <si>
    <t>503/3</t>
  </si>
  <si>
    <t>Cleaning/Windows</t>
  </si>
  <si>
    <t>503/4</t>
  </si>
  <si>
    <t>Sundries</t>
  </si>
  <si>
    <t>503/5</t>
  </si>
  <si>
    <t>Marketing</t>
  </si>
  <si>
    <t>503/6</t>
  </si>
  <si>
    <t>Fire Protection</t>
  </si>
  <si>
    <t>503/8</t>
  </si>
  <si>
    <t>Replacement Curtains</t>
  </si>
  <si>
    <t>Garden</t>
  </si>
  <si>
    <t>Other Income</t>
  </si>
  <si>
    <t>Grants</t>
  </si>
  <si>
    <t>602/1</t>
  </si>
  <si>
    <t>602/2</t>
  </si>
  <si>
    <t>602/3</t>
  </si>
  <si>
    <t>602/4</t>
  </si>
  <si>
    <t>602/5</t>
  </si>
  <si>
    <t>603/1</t>
  </si>
  <si>
    <t>603/2</t>
  </si>
  <si>
    <t>603/3</t>
  </si>
  <si>
    <t>603/4</t>
  </si>
  <si>
    <t>603/5</t>
  </si>
  <si>
    <t>603/6</t>
  </si>
  <si>
    <t>603/8</t>
  </si>
  <si>
    <t>Building Repairs</t>
  </si>
  <si>
    <t>Refurbishment Project</t>
  </si>
  <si>
    <t>Horsefield Green Transfer Monies</t>
  </si>
  <si>
    <t>Land Inspections</t>
  </si>
  <si>
    <t>Horsefield Green Maintenance</t>
  </si>
  <si>
    <t>Buttinghill Maintenance</t>
  </si>
  <si>
    <t>Total Net Balance</t>
  </si>
  <si>
    <t>Commentary</t>
  </si>
  <si>
    <t>300/17</t>
  </si>
  <si>
    <t>300/19</t>
  </si>
  <si>
    <t>War Memorial</t>
  </si>
  <si>
    <t>Lych Gates</t>
  </si>
  <si>
    <t>Tree Surveys</t>
  </si>
  <si>
    <t>Legal Fees - Estates</t>
  </si>
  <si>
    <t>Horsefield Green Capital Exp</t>
  </si>
  <si>
    <t>Horsefield Green - Petrol</t>
  </si>
  <si>
    <t>Website Maintenance</t>
  </si>
  <si>
    <t>Council Review</t>
  </si>
  <si>
    <t>Staff Salaries</t>
  </si>
  <si>
    <t>Business Plan</t>
  </si>
  <si>
    <t>HR Advice</t>
  </si>
  <si>
    <t>Queen's Hall</t>
  </si>
  <si>
    <t>Licenses</t>
  </si>
  <si>
    <t>503/9</t>
  </si>
  <si>
    <t>503/10</t>
  </si>
  <si>
    <t>Queen's Hall Chairs</t>
  </si>
  <si>
    <t>Event Security</t>
  </si>
  <si>
    <t>Cuckfield Village Hall</t>
  </si>
  <si>
    <t>Refuse Collection</t>
  </si>
  <si>
    <t>603/9</t>
  </si>
  <si>
    <t>603/10</t>
  </si>
  <si>
    <t>CCTV</t>
  </si>
  <si>
    <t>Previous</t>
  </si>
  <si>
    <t>Re-forecast</t>
  </si>
  <si>
    <t>Queen's Hall - Land Adjacent to Garden</t>
  </si>
  <si>
    <t>Footpath Maintenance (Twittens)</t>
  </si>
  <si>
    <t>R&amp;T</t>
  </si>
  <si>
    <t xml:space="preserve">Planning </t>
  </si>
  <si>
    <t>F&amp;GP</t>
  </si>
  <si>
    <t>E&amp;W</t>
  </si>
  <si>
    <t>QH</t>
  </si>
  <si>
    <t>CVH</t>
  </si>
  <si>
    <t xml:space="preserve">2022/2023 </t>
  </si>
  <si>
    <t>CCLA Investments</t>
  </si>
  <si>
    <t>PAT Test Machine Hire</t>
  </si>
  <si>
    <t>Platinum Jubilee Celebrations</t>
  </si>
  <si>
    <t>2023/24</t>
  </si>
  <si>
    <t xml:space="preserve">2023/2024 </t>
  </si>
  <si>
    <t>CCLA Interest</t>
  </si>
  <si>
    <t>External Toilet</t>
  </si>
  <si>
    <t>Reduced as maintenance outsourced.</t>
  </si>
  <si>
    <t>Increased due to gas/electricity price increases</t>
  </si>
  <si>
    <t>£3,870 to complete repairs to be covered by grant from Kempe Trust</t>
  </si>
  <si>
    <t>Budget Virements</t>
  </si>
  <si>
    <t>Code</t>
  </si>
  <si>
    <t>Name</t>
  </si>
  <si>
    <t>Amount</t>
  </si>
  <si>
    <t>Reason</t>
  </si>
  <si>
    <t>Increase/Decrease</t>
  </si>
  <si>
    <t>Income/Expenditure</t>
  </si>
  <si>
    <t>Committee</t>
  </si>
  <si>
    <t>Tree Survey Due</t>
  </si>
  <si>
    <t>Cemetery maintenance contract in place</t>
  </si>
  <si>
    <t>Cuckfield Flag</t>
  </si>
  <si>
    <t>Includes repairs for damp issues in Gents</t>
  </si>
  <si>
    <t>Excludes transactions with an invoice date prior to 01/04/23</t>
  </si>
  <si>
    <t>2024/25</t>
  </si>
  <si>
    <t>Repairs to damaged basket pole and reinstallation</t>
  </si>
  <si>
    <t>2024/2025</t>
  </si>
  <si>
    <t>Re-Forecast</t>
  </si>
  <si>
    <t>Climate Change Activities</t>
  </si>
  <si>
    <t>Consider total costs for NP Review, will be higher than forecast</t>
  </si>
  <si>
    <t>CCLA Deposit</t>
  </si>
  <si>
    <t>Received donation towards Christmas Hampers</t>
  </si>
  <si>
    <t>Increased interest as higher balance in account.</t>
  </si>
  <si>
    <t>Transfer of funds from Unity Trust to NS&amp;I</t>
  </si>
  <si>
    <t>Transfer of funds from Unity Trust to CCLA</t>
  </si>
  <si>
    <t>Increased forecast due to income from August's RoS event</t>
  </si>
  <si>
    <t>2 terms paid to Cuckfield Preschool, 1 more to pay and Christmas Hampers</t>
  </si>
  <si>
    <t>CILCA for Noemi to pay</t>
  </si>
  <si>
    <t>Added to Reserves</t>
  </si>
  <si>
    <t>Not required 2023-24</t>
  </si>
  <si>
    <t>Transfer of funds</t>
  </si>
  <si>
    <t>Premium due March 2024</t>
  </si>
  <si>
    <t>Invoice due September 2023</t>
  </si>
  <si>
    <t>Carbon Footprint Analysis</t>
  </si>
  <si>
    <t>Buttinghill to transfer</t>
  </si>
  <si>
    <t>April-July paid</t>
  </si>
  <si>
    <t>Coronation Picnic, Skate Jam for August to pay, £3,200 additional to find</t>
  </si>
  <si>
    <t>Increase</t>
  </si>
  <si>
    <t>Coronation Picnic not budgeted for</t>
  </si>
  <si>
    <t>Roads &amp; Traffic</t>
  </si>
  <si>
    <t>Costs higher than forecast</t>
  </si>
  <si>
    <t>Additional Parking Disc Purchased</t>
  </si>
  <si>
    <t>Unforecast Spend</t>
  </si>
  <si>
    <t>Repairs to Damage, Unforecast Spend</t>
  </si>
  <si>
    <t>Transfer of funds, increased interest earned</t>
  </si>
  <si>
    <t>Increased interest forecast due to higher balance</t>
  </si>
  <si>
    <t>Grant donation received</t>
  </si>
  <si>
    <t>Donations received from coronation event stallholders</t>
  </si>
  <si>
    <t>Donations from Coronation Party Stallholders</t>
  </si>
  <si>
    <t>Carbon Footprint Activities</t>
  </si>
  <si>
    <t>Decrease</t>
  </si>
  <si>
    <t>No name change for 2023-24</t>
  </si>
  <si>
    <t>Increase based on YTD income received</t>
  </si>
  <si>
    <t>Burial fees increased based on YTD income</t>
  </si>
  <si>
    <t>Environment</t>
  </si>
  <si>
    <t>Offset against repairs to Basket Pole on High Street</t>
  </si>
  <si>
    <t>Offset Against 706 Street Furniture Repairs to Basket Pole</t>
  </si>
  <si>
    <t>Reduced Petrol Forecast</t>
  </si>
  <si>
    <t>Removed forecast see 140 Staff Uniform</t>
  </si>
  <si>
    <t>Removed, use 150 Staff Uniform</t>
  </si>
  <si>
    <t>Reduced to match actual</t>
  </si>
  <si>
    <t>Recycling</t>
  </si>
  <si>
    <t>Repairs to Skatepark</t>
  </si>
  <si>
    <t>£7,850 quote for repairs identified in Safety Report</t>
  </si>
  <si>
    <t>Check actual?!? £8,370 for Christmas Lights plus other festival costs</t>
  </si>
  <si>
    <t>Not performed so removed budget.</t>
  </si>
  <si>
    <t>Not contracted 2023-24</t>
  </si>
  <si>
    <t>Use Reserves</t>
  </si>
  <si>
    <t>New Spec Christmas Lighting</t>
  </si>
  <si>
    <t xml:space="preserve">Comparison between 01/04/23 and 14/9/23 inclusive.  Includes due and unpaid transactions. </t>
  </si>
  <si>
    <t>Damp work identified, awaiting quote.</t>
  </si>
  <si>
    <t>Reduced estimate based on YTD</t>
  </si>
  <si>
    <t>Increase in Hourly Rate</t>
  </si>
  <si>
    <t>Regular Gardener</t>
  </si>
  <si>
    <t>May need to revise estimate down based on YTD income, will review.</t>
  </si>
  <si>
    <t>Reduced forecast and transferred to Building Repairs for Damp Work</t>
  </si>
  <si>
    <t>To cover actual</t>
  </si>
  <si>
    <t>To offset 602/1 overspend</t>
  </si>
  <si>
    <t>To cover overspend for Building Repairs (Dampwork)</t>
  </si>
  <si>
    <t>Dampwork repairs</t>
  </si>
  <si>
    <t>Increased budget to match actuals.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</si>
</sst>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8" fontId="2" fillId="0" borderId="0" xfId="0" applyNumberFormat="1" applyFont="1"/>
    <xf numFmtId="0" fontId="3" fillId="0" borderId="1" xfId="0" applyFont="1" applyBorder="1"/>
    <xf numFmtId="8" fontId="3" fillId="0" borderId="1" xfId="0" applyNumberFormat="1" applyFont="1" applyBorder="1"/>
    <xf numFmtId="8" fontId="3" fillId="0" borderId="0" xfId="0" applyNumberFormat="1" applyFont="1"/>
    <xf numFmtId="0" fontId="2" fillId="0" borderId="1" xfId="0" applyFont="1" applyBorder="1"/>
    <xf numFmtId="8" fontId="2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8" fontId="5" fillId="0" borderId="0" xfId="0" applyNumberFormat="1" applyFont="1"/>
    <xf numFmtId="8" fontId="6" fillId="0" borderId="1" xfId="0" applyNumberFormat="1" applyFont="1" applyBorder="1"/>
    <xf numFmtId="8" fontId="6" fillId="0" borderId="0" xfId="0" applyNumberFormat="1" applyFont="1"/>
    <xf numFmtId="8" fontId="5" fillId="0" borderId="1" xfId="0" applyNumberFormat="1" applyFont="1" applyBorder="1"/>
    <xf numFmtId="0" fontId="7" fillId="0" borderId="0" xfId="0" applyFont="1" applyAlignment="1">
      <alignment horizontal="right" vertical="center"/>
    </xf>
    <xf numFmtId="164" fontId="8" fillId="0" borderId="0" xfId="0" applyNumberFormat="1" applyFont="1"/>
    <xf numFmtId="164" fontId="7" fillId="0" borderId="1" xfId="0" applyNumberFormat="1" applyFont="1" applyBorder="1"/>
    <xf numFmtId="0" fontId="8" fillId="0" borderId="0" xfId="0" applyFont="1"/>
    <xf numFmtId="0" fontId="1" fillId="0" borderId="2" xfId="0" applyFont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6" xfId="0" applyBorder="1"/>
    <xf numFmtId="164" fontId="0" fillId="0" borderId="6" xfId="0" applyNumberFormat="1" applyBorder="1"/>
    <xf numFmtId="164" fontId="0" fillId="0" borderId="8" xfId="0" applyNumberForma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5" xfId="0" applyNumberFormat="1" applyFont="1" applyBorder="1"/>
    <xf numFmtId="6" fontId="0" fillId="0" borderId="0" xfId="0" applyNumberFormat="1"/>
    <xf numFmtId="9" fontId="0" fillId="0" borderId="0" xfId="1" applyFont="1"/>
    <xf numFmtId="9" fontId="0" fillId="0" borderId="0" xfId="0" applyNumberFormat="1"/>
    <xf numFmtId="8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1" fillId="2" borderId="7" xfId="0" applyNumberFormat="1" applyFont="1" applyFill="1" applyBorder="1"/>
    <xf numFmtId="0" fontId="1" fillId="0" borderId="0" xfId="0" applyFont="1"/>
    <xf numFmtId="8" fontId="5" fillId="0" borderId="11" xfId="0" applyNumberFormat="1" applyFont="1" applyBorder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5" fontId="6" fillId="0" borderId="0" xfId="0" applyNumberFormat="1" applyFont="1"/>
    <xf numFmtId="165" fontId="6" fillId="0" borderId="11" xfId="0" applyNumberFormat="1" applyFont="1" applyBorder="1"/>
    <xf numFmtId="165" fontId="6" fillId="0" borderId="1" xfId="0" applyNumberFormat="1" applyFont="1" applyBorder="1"/>
    <xf numFmtId="0" fontId="10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0863-A81E-4885-8D06-2346D580E5A3}">
  <sheetPr>
    <pageSetUpPr fitToPage="1"/>
  </sheetPr>
  <dimension ref="A1:P30"/>
  <sheetViews>
    <sheetView tabSelected="1" zoomScale="130" zoomScaleNormal="130" workbookViewId="0">
      <selection activeCell="C5" sqref="C5"/>
    </sheetView>
  </sheetViews>
  <sheetFormatPr defaultRowHeight="15" x14ac:dyDescent="0.25"/>
  <cols>
    <col min="1" max="1" width="19.140625" customWidth="1"/>
    <col min="2" max="2" width="13.85546875" style="23" customWidth="1"/>
    <col min="3" max="5" width="13.85546875" customWidth="1"/>
    <col min="6" max="6" width="1.42578125" customWidth="1"/>
    <col min="7" max="7" width="16.85546875" customWidth="1"/>
    <col min="8" max="8" width="4.85546875" customWidth="1"/>
    <col min="9" max="9" width="10" bestFit="1" customWidth="1"/>
    <col min="11" max="11" width="10" bestFit="1" customWidth="1"/>
  </cols>
  <sheetData>
    <row r="1" spans="1:16" ht="15.75" thickBot="1" x14ac:dyDescent="0.3"/>
    <row r="2" spans="1:16" x14ac:dyDescent="0.25">
      <c r="B2" s="20" t="s">
        <v>190</v>
      </c>
      <c r="C2" s="9" t="s">
        <v>204</v>
      </c>
      <c r="D2" s="9" t="s">
        <v>191</v>
      </c>
      <c r="E2" s="9" t="s">
        <v>9</v>
      </c>
      <c r="F2" s="9"/>
      <c r="G2" s="24" t="s">
        <v>224</v>
      </c>
      <c r="H2" s="25"/>
      <c r="I2" s="26" t="s">
        <v>194</v>
      </c>
      <c r="J2" s="26" t="s">
        <v>195</v>
      </c>
      <c r="K2" s="26" t="s">
        <v>196</v>
      </c>
      <c r="L2" s="26" t="s">
        <v>197</v>
      </c>
      <c r="M2" s="26" t="s">
        <v>198</v>
      </c>
      <c r="N2" s="27" t="s">
        <v>199</v>
      </c>
      <c r="O2" s="13"/>
      <c r="P2" s="13"/>
    </row>
    <row r="3" spans="1:16" x14ac:dyDescent="0.25">
      <c r="B3" s="20" t="s">
        <v>11</v>
      </c>
      <c r="C3" s="9" t="s">
        <v>12</v>
      </c>
      <c r="D3" s="9"/>
      <c r="E3" s="9"/>
      <c r="F3" s="10"/>
      <c r="G3" s="28" t="s">
        <v>12</v>
      </c>
      <c r="N3" s="29"/>
    </row>
    <row r="4" spans="1:16" s="11" customFormat="1" x14ac:dyDescent="0.25">
      <c r="B4" s="21"/>
      <c r="G4" s="34"/>
      <c r="N4" s="30"/>
    </row>
    <row r="5" spans="1:16" s="11" customFormat="1" x14ac:dyDescent="0.25">
      <c r="A5" s="11" t="s">
        <v>17</v>
      </c>
      <c r="B5" s="21">
        <f>SUM('Queen''s Hall'!C16+CVH!C14+ACE!C18+'Roads &amp; Traffic'!C14+Planning!C5+'F&amp;GP'!C26)</f>
        <v>453377.64</v>
      </c>
      <c r="C5" s="11">
        <f>SUM('Queen''s Hall'!D16+CVH!D14+ACE!D18+'Roads &amp; Traffic'!D14+Planning!D5+'F&amp;GP'!D26)</f>
        <v>406035</v>
      </c>
      <c r="D5" s="11">
        <f>SUM('Queen''s Hall'!E16+CVH!E14+ACE!E18+'Roads &amp; Traffic'!E14+Planning!E5+'F&amp;GP'!E26)</f>
        <v>518426.67</v>
      </c>
      <c r="E5" s="11">
        <f>SUM('Queen''s Hall'!F16+CVH!F14+ACE!F18+'Roads &amp; Traffic'!F14+Planning!F5+'F&amp;GP'!F26)</f>
        <v>323174.44</v>
      </c>
      <c r="G5" s="34">
        <f>SUM('Queen''s Hall'!H16+CVH!H14+ACE!H18+'Roads &amp; Traffic'!H14+Planning!H5+'F&amp;GP'!H26)</f>
        <v>419851.67</v>
      </c>
      <c r="I5" s="11">
        <f>'Roads &amp; Traffic'!H14</f>
        <v>2000</v>
      </c>
      <c r="J5" s="11">
        <f>Planning!H5</f>
        <v>0</v>
      </c>
      <c r="K5" s="11">
        <f>'F&amp;GP'!H26</f>
        <v>285901.67</v>
      </c>
      <c r="L5" s="11">
        <f>ACE!H18</f>
        <v>74450</v>
      </c>
      <c r="M5" s="11">
        <f>'Queen''s Hall'!H16</f>
        <v>31500</v>
      </c>
      <c r="N5" s="30">
        <f>CVH!H14</f>
        <v>26000</v>
      </c>
    </row>
    <row r="6" spans="1:16" s="11" customFormat="1" x14ac:dyDescent="0.25">
      <c r="B6" s="21"/>
      <c r="G6" s="34"/>
      <c r="N6" s="30"/>
    </row>
    <row r="7" spans="1:16" s="11" customFormat="1" x14ac:dyDescent="0.25">
      <c r="A7" s="11" t="s">
        <v>22</v>
      </c>
      <c r="B7" s="21">
        <f>SUM('Queen''s Hall'!C40+CVH!C37+ACE!C69+Planning!C11+'Roads &amp; Traffic'!C23+'F&amp;GP'!C66)</f>
        <v>424342.98</v>
      </c>
      <c r="C7" s="11">
        <f>SUM('Queen''s Hall'!D40+CVH!D37+ACE!D69+Planning!D11+'Roads &amp; Traffic'!D23+'F&amp;GP'!D66)</f>
        <v>426099.22</v>
      </c>
      <c r="D7" s="11">
        <f>SUM('Queen''s Hall'!E40+CVH!E37+ACE!E69+Planning!E11+'Roads &amp; Traffic'!E23+'F&amp;GP'!E66)</f>
        <v>536697.99</v>
      </c>
      <c r="E7" s="11">
        <f>SUM('Queen''s Hall'!F40+CVH!E54+ACE!F69+Planning!F11+'Roads &amp; Traffic'!F23+'F&amp;GP'!F66)</f>
        <v>258015.2</v>
      </c>
      <c r="G7" s="34">
        <f>SUM('Queen''s Hall'!H40+CVH!H37+ACE!H69+Planning!H11+'Roads &amp; Traffic'!H23+'F&amp;GP'!H66)</f>
        <v>424264.22</v>
      </c>
      <c r="I7" s="11">
        <f>'Roads &amp; Traffic'!H23</f>
        <v>8200</v>
      </c>
      <c r="J7" s="11">
        <f>Planning!H11</f>
        <v>2500</v>
      </c>
      <c r="K7" s="11">
        <f>'F&amp;GP'!H66</f>
        <v>235249.22</v>
      </c>
      <c r="L7" s="11">
        <f>ACE!H69</f>
        <v>85965</v>
      </c>
      <c r="M7" s="11">
        <f>'Queen''s Hall'!H40</f>
        <v>67400</v>
      </c>
      <c r="N7" s="30">
        <f>CVH!H37</f>
        <v>24950</v>
      </c>
    </row>
    <row r="8" spans="1:16" s="11" customFormat="1" x14ac:dyDescent="0.25">
      <c r="B8" s="21"/>
      <c r="G8" s="34"/>
      <c r="N8" s="30"/>
    </row>
    <row r="9" spans="1:16" s="11" customFormat="1" ht="15.75" thickBot="1" x14ac:dyDescent="0.3">
      <c r="A9" s="12" t="s">
        <v>164</v>
      </c>
      <c r="B9" s="22">
        <f>SUM(B5-B7)</f>
        <v>29034.660000000033</v>
      </c>
      <c r="C9" s="12">
        <f t="shared" ref="C9:N9" si="0">SUM(C5-C7)</f>
        <v>-20064.219999999972</v>
      </c>
      <c r="D9" s="12">
        <f t="shared" si="0"/>
        <v>-18271.320000000007</v>
      </c>
      <c r="E9" s="12">
        <f t="shared" si="0"/>
        <v>65159.239999999991</v>
      </c>
      <c r="F9" s="12"/>
      <c r="G9" s="40">
        <f t="shared" si="0"/>
        <v>-4412.5499999999884</v>
      </c>
      <c r="H9" s="31"/>
      <c r="I9" s="32">
        <f t="shared" si="0"/>
        <v>-6200</v>
      </c>
      <c r="J9" s="32">
        <f t="shared" si="0"/>
        <v>-2500</v>
      </c>
      <c r="K9" s="32">
        <f t="shared" si="0"/>
        <v>50652.449999999983</v>
      </c>
      <c r="L9" s="32">
        <f t="shared" si="0"/>
        <v>-11515</v>
      </c>
      <c r="M9" s="32">
        <f t="shared" si="0"/>
        <v>-35900</v>
      </c>
      <c r="N9" s="33">
        <f t="shared" si="0"/>
        <v>1050</v>
      </c>
    </row>
    <row r="10" spans="1:16" s="11" customFormat="1" x14ac:dyDescent="0.25">
      <c r="B10" s="21"/>
    </row>
    <row r="12" spans="1:16" x14ac:dyDescent="0.25">
      <c r="B12"/>
      <c r="G12" s="41"/>
      <c r="H12" s="41"/>
      <c r="I12" s="41"/>
      <c r="J12" s="41"/>
      <c r="K12" s="41"/>
    </row>
    <row r="13" spans="1:16" x14ac:dyDescent="0.25">
      <c r="G13" s="35"/>
      <c r="I13" s="35"/>
    </row>
    <row r="14" spans="1:16" x14ac:dyDescent="0.25">
      <c r="I14" s="35"/>
    </row>
    <row r="15" spans="1:16" x14ac:dyDescent="0.25">
      <c r="E15" s="37"/>
      <c r="G15" s="35"/>
      <c r="I15" s="35"/>
    </row>
    <row r="16" spans="1:16" x14ac:dyDescent="0.25">
      <c r="E16" s="37"/>
      <c r="G16" s="35"/>
      <c r="I16" s="35"/>
    </row>
    <row r="17" spans="2:7" x14ac:dyDescent="0.25">
      <c r="E17" s="37"/>
      <c r="G17" s="35"/>
    </row>
    <row r="19" spans="2:7" x14ac:dyDescent="0.25">
      <c r="G19" s="35"/>
    </row>
    <row r="20" spans="2:7" x14ac:dyDescent="0.25">
      <c r="G20" s="35"/>
    </row>
    <row r="21" spans="2:7" x14ac:dyDescent="0.25">
      <c r="B21"/>
      <c r="G21" s="36"/>
    </row>
    <row r="22" spans="2:7" x14ac:dyDescent="0.25">
      <c r="B22"/>
    </row>
    <row r="23" spans="2:7" x14ac:dyDescent="0.25">
      <c r="B23"/>
    </row>
    <row r="24" spans="2:7" x14ac:dyDescent="0.25">
      <c r="B24"/>
    </row>
    <row r="25" spans="2:7" x14ac:dyDescent="0.25">
      <c r="B25"/>
    </row>
    <row r="26" spans="2:7" x14ac:dyDescent="0.25">
      <c r="B26"/>
    </row>
    <row r="27" spans="2:7" x14ac:dyDescent="0.25">
      <c r="B27"/>
    </row>
    <row r="28" spans="2:7" x14ac:dyDescent="0.25">
      <c r="B28"/>
    </row>
    <row r="29" spans="2:7" x14ac:dyDescent="0.25">
      <c r="B29"/>
    </row>
    <row r="30" spans="2:7" x14ac:dyDescent="0.25">
      <c r="B30"/>
    </row>
  </sheetData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D4A7-88AF-404A-BBDA-CF16AFE0BACE}">
  <dimension ref="A2:I23"/>
  <sheetViews>
    <sheetView zoomScale="130" zoomScaleNormal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25.42578125" defaultRowHeight="12" x14ac:dyDescent="0.2"/>
  <cols>
    <col min="1" max="1" width="25.5703125" style="1" bestFit="1" customWidth="1"/>
    <col min="2" max="2" width="25.42578125" style="1"/>
    <col min="3" max="3" width="11" style="14" bestFit="1" customWidth="1"/>
    <col min="4" max="8" width="11" style="1" bestFit="1" customWidth="1"/>
    <col min="9" max="9" width="83.5703125" style="1" customWidth="1"/>
    <col min="10" max="16384" width="25.42578125" style="1"/>
  </cols>
  <sheetData>
    <row r="2" spans="1:9" x14ac:dyDescent="0.2">
      <c r="B2" s="1" t="s">
        <v>279</v>
      </c>
    </row>
    <row r="3" spans="1:9" x14ac:dyDescent="0.2">
      <c r="B3" s="1" t="s">
        <v>223</v>
      </c>
    </row>
    <row r="5" spans="1:9" x14ac:dyDescent="0.2">
      <c r="C5" s="15" t="s">
        <v>7</v>
      </c>
      <c r="D5" s="2" t="s">
        <v>200</v>
      </c>
      <c r="E5" s="2" t="s">
        <v>8</v>
      </c>
      <c r="F5" s="2" t="s">
        <v>9</v>
      </c>
      <c r="G5" s="2" t="s">
        <v>10</v>
      </c>
      <c r="H5" s="2" t="s">
        <v>205</v>
      </c>
      <c r="I5" s="2" t="s">
        <v>165</v>
      </c>
    </row>
    <row r="6" spans="1:9" x14ac:dyDescent="0.2">
      <c r="C6" s="15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x14ac:dyDescent="0.2">
      <c r="A7" s="2" t="s">
        <v>1</v>
      </c>
    </row>
    <row r="8" spans="1:9" x14ac:dyDescent="0.2">
      <c r="A8" s="1" t="s">
        <v>2</v>
      </c>
    </row>
    <row r="9" spans="1:9" x14ac:dyDescent="0.2">
      <c r="A9" s="1">
        <v>7000</v>
      </c>
      <c r="B9" s="1" t="s">
        <v>13</v>
      </c>
      <c r="C9" s="50">
        <v>0</v>
      </c>
      <c r="D9" s="3">
        <v>0</v>
      </c>
      <c r="E9" s="3">
        <v>0</v>
      </c>
      <c r="F9" s="3">
        <v>0</v>
      </c>
      <c r="G9" s="3">
        <f t="shared" ref="G9:G13" si="0">SUM(F9-E9)</f>
        <v>0</v>
      </c>
      <c r="H9" s="3">
        <v>0</v>
      </c>
    </row>
    <row r="10" spans="1:9" x14ac:dyDescent="0.2">
      <c r="A10" s="1">
        <v>7001</v>
      </c>
      <c r="B10" s="1" t="s">
        <v>14</v>
      </c>
      <c r="C10" s="50">
        <v>1961.64</v>
      </c>
      <c r="D10" s="3">
        <v>2000</v>
      </c>
      <c r="E10" s="3">
        <v>2000</v>
      </c>
      <c r="F10" s="3">
        <v>1016.92</v>
      </c>
      <c r="G10" s="3">
        <f t="shared" si="0"/>
        <v>-983.08</v>
      </c>
      <c r="H10" s="3">
        <v>2000</v>
      </c>
    </row>
    <row r="11" spans="1:9" x14ac:dyDescent="0.2">
      <c r="A11" s="1">
        <v>7002</v>
      </c>
      <c r="B11" s="1" t="s">
        <v>15</v>
      </c>
      <c r="C11" s="50">
        <v>0</v>
      </c>
      <c r="D11" s="3">
        <v>0</v>
      </c>
      <c r="E11" s="3">
        <v>0</v>
      </c>
      <c r="F11" s="3">
        <v>0</v>
      </c>
      <c r="G11" s="3">
        <f t="shared" si="0"/>
        <v>0</v>
      </c>
      <c r="H11" s="3">
        <v>0</v>
      </c>
    </row>
    <row r="12" spans="1:9" x14ac:dyDescent="0.2">
      <c r="A12" s="1">
        <v>7005</v>
      </c>
      <c r="B12" s="1" t="s">
        <v>16</v>
      </c>
      <c r="C12" s="50">
        <v>0</v>
      </c>
      <c r="D12" s="3">
        <v>0</v>
      </c>
      <c r="E12" s="3">
        <v>0</v>
      </c>
      <c r="F12" s="3">
        <v>0</v>
      </c>
      <c r="G12" s="3">
        <f t="shared" si="0"/>
        <v>0</v>
      </c>
      <c r="H12" s="3">
        <v>0</v>
      </c>
    </row>
    <row r="13" spans="1:9" x14ac:dyDescent="0.2">
      <c r="A13" s="1">
        <v>7010</v>
      </c>
      <c r="B13" s="1" t="s">
        <v>19</v>
      </c>
      <c r="C13" s="51">
        <v>0</v>
      </c>
      <c r="D13" s="3">
        <v>0</v>
      </c>
      <c r="E13" s="3">
        <v>0</v>
      </c>
      <c r="F13" s="3">
        <v>0</v>
      </c>
      <c r="G13" s="3">
        <f t="shared" si="0"/>
        <v>0</v>
      </c>
      <c r="H13" s="3">
        <v>0</v>
      </c>
    </row>
    <row r="14" spans="1:9" x14ac:dyDescent="0.2">
      <c r="A14" s="4" t="s">
        <v>17</v>
      </c>
      <c r="B14" s="4"/>
      <c r="C14" s="52">
        <f t="shared" ref="C14" si="1">SUM(C9:C13)</f>
        <v>1961.64</v>
      </c>
      <c r="D14" s="5">
        <f t="shared" ref="D14:H14" si="2">SUM(D9:D13)</f>
        <v>2000</v>
      </c>
      <c r="E14" s="5">
        <f t="shared" si="2"/>
        <v>2000</v>
      </c>
      <c r="F14" s="5">
        <f t="shared" si="2"/>
        <v>1016.92</v>
      </c>
      <c r="G14" s="5">
        <f t="shared" si="2"/>
        <v>-983.08</v>
      </c>
      <c r="H14" s="5">
        <f t="shared" si="2"/>
        <v>2000</v>
      </c>
      <c r="I14" s="3"/>
    </row>
    <row r="15" spans="1:9" x14ac:dyDescent="0.2">
      <c r="C15" s="50"/>
      <c r="D15" s="3"/>
      <c r="E15" s="3"/>
      <c r="F15" s="3"/>
      <c r="G15" s="3"/>
      <c r="H15" s="3"/>
      <c r="I15" s="3"/>
    </row>
    <row r="16" spans="1:9" x14ac:dyDescent="0.2">
      <c r="A16" s="1" t="s">
        <v>3</v>
      </c>
      <c r="C16" s="50"/>
    </row>
    <row r="17" spans="1:9" x14ac:dyDescent="0.2">
      <c r="A17" s="1">
        <v>701</v>
      </c>
      <c r="B17" s="1" t="s">
        <v>18</v>
      </c>
      <c r="C17" s="50">
        <v>4307.82</v>
      </c>
      <c r="D17" s="3">
        <v>5500</v>
      </c>
      <c r="E17" s="3">
        <v>5904.38</v>
      </c>
      <c r="F17" s="3">
        <v>5904.38</v>
      </c>
      <c r="G17" s="3">
        <f>SUM(E17-F17)</f>
        <v>0</v>
      </c>
      <c r="H17" s="3">
        <v>5500</v>
      </c>
    </row>
    <row r="18" spans="1:9" x14ac:dyDescent="0.2">
      <c r="A18" s="1">
        <v>702</v>
      </c>
      <c r="B18" s="1" t="s">
        <v>14</v>
      </c>
      <c r="C18" s="50">
        <v>1666.67</v>
      </c>
      <c r="D18" s="3">
        <v>1500</v>
      </c>
      <c r="E18" s="3">
        <v>2000</v>
      </c>
      <c r="F18" s="3">
        <v>1250</v>
      </c>
      <c r="G18" s="3">
        <f t="shared" ref="G18:G22" si="3">SUM(E18-F18)</f>
        <v>750</v>
      </c>
      <c r="H18" s="3">
        <v>1500</v>
      </c>
    </row>
    <row r="19" spans="1:9" x14ac:dyDescent="0.2">
      <c r="A19" s="1">
        <v>703</v>
      </c>
      <c r="B19" s="1" t="s">
        <v>19</v>
      </c>
      <c r="C19" s="50">
        <v>0</v>
      </c>
      <c r="D19" s="3">
        <v>1000</v>
      </c>
      <c r="E19" s="3">
        <v>1000</v>
      </c>
      <c r="F19" s="3">
        <v>0</v>
      </c>
      <c r="G19" s="3">
        <f t="shared" si="3"/>
        <v>1000</v>
      </c>
      <c r="H19" s="3">
        <v>1000</v>
      </c>
    </row>
    <row r="20" spans="1:9" x14ac:dyDescent="0.2">
      <c r="A20" s="1">
        <v>705</v>
      </c>
      <c r="B20" s="1" t="s">
        <v>20</v>
      </c>
      <c r="C20" s="50">
        <v>0</v>
      </c>
      <c r="D20" s="3">
        <v>0</v>
      </c>
      <c r="E20" s="3">
        <v>13.33</v>
      </c>
      <c r="F20" s="3">
        <v>13.33</v>
      </c>
      <c r="G20" s="3">
        <f t="shared" si="3"/>
        <v>0</v>
      </c>
      <c r="H20" s="3">
        <v>0</v>
      </c>
      <c r="I20" s="39"/>
    </row>
    <row r="21" spans="1:9" x14ac:dyDescent="0.2">
      <c r="A21" s="1">
        <v>706</v>
      </c>
      <c r="B21" s="1" t="s">
        <v>16</v>
      </c>
      <c r="C21" s="50">
        <v>269.25</v>
      </c>
      <c r="D21" s="3">
        <v>150</v>
      </c>
      <c r="E21" s="3">
        <v>885</v>
      </c>
      <c r="F21" s="3">
        <v>885</v>
      </c>
      <c r="G21" s="3">
        <f t="shared" si="3"/>
        <v>0</v>
      </c>
      <c r="H21" s="3">
        <v>150</v>
      </c>
      <c r="I21" s="1" t="s">
        <v>225</v>
      </c>
    </row>
    <row r="22" spans="1:9" x14ac:dyDescent="0.2">
      <c r="A22" s="1">
        <v>710</v>
      </c>
      <c r="B22" s="1" t="s">
        <v>21</v>
      </c>
      <c r="C22" s="51">
        <v>0</v>
      </c>
      <c r="D22" s="3">
        <v>50</v>
      </c>
      <c r="E22" s="3">
        <v>50</v>
      </c>
      <c r="F22" s="3">
        <v>0</v>
      </c>
      <c r="G22" s="3">
        <f t="shared" si="3"/>
        <v>50</v>
      </c>
      <c r="H22" s="3">
        <v>50</v>
      </c>
    </row>
    <row r="23" spans="1:9" x14ac:dyDescent="0.2">
      <c r="A23" s="4" t="s">
        <v>22</v>
      </c>
      <c r="B23" s="4"/>
      <c r="C23" s="50">
        <f t="shared" ref="C23" si="4">SUM(C17:C22)</f>
        <v>6243.74</v>
      </c>
      <c r="D23" s="5">
        <f t="shared" ref="D23:H23" si="5">SUM(D17:D22)</f>
        <v>8200</v>
      </c>
      <c r="E23" s="5">
        <f t="shared" si="5"/>
        <v>9852.7100000000009</v>
      </c>
      <c r="F23" s="5">
        <f t="shared" si="5"/>
        <v>8052.71</v>
      </c>
      <c r="G23" s="5">
        <f t="shared" si="5"/>
        <v>1800</v>
      </c>
      <c r="H23" s="5">
        <f t="shared" si="5"/>
        <v>8200</v>
      </c>
      <c r="I23" s="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B0ED-EFD6-4241-BD3D-DE8895FD39C8}">
  <dimension ref="A1:I11"/>
  <sheetViews>
    <sheetView zoomScale="140" zoomScaleNormal="140" workbookViewId="0">
      <selection activeCell="B35" sqref="B35"/>
    </sheetView>
  </sheetViews>
  <sheetFormatPr defaultColWidth="8.85546875" defaultRowHeight="12" x14ac:dyDescent="0.2"/>
  <cols>
    <col min="1" max="1" width="17.7109375" style="1" bestFit="1" customWidth="1"/>
    <col min="2" max="2" width="28.28515625" style="1" bestFit="1" customWidth="1"/>
    <col min="3" max="3" width="9.42578125" style="14" bestFit="1" customWidth="1"/>
    <col min="4" max="4" width="10.28515625" style="1" bestFit="1" customWidth="1"/>
    <col min="5" max="7" width="9.85546875" style="1" bestFit="1" customWidth="1"/>
    <col min="8" max="8" width="10.28515625" style="1" bestFit="1" customWidth="1"/>
    <col min="9" max="9" width="67.7109375" style="1" customWidth="1"/>
    <col min="10" max="16384" width="8.85546875" style="1"/>
  </cols>
  <sheetData>
    <row r="1" spans="1:9" x14ac:dyDescent="0.2">
      <c r="A1" s="1" t="s">
        <v>4</v>
      </c>
      <c r="C1" s="15" t="s">
        <v>7</v>
      </c>
      <c r="D1" s="2" t="s">
        <v>200</v>
      </c>
      <c r="E1" s="2" t="s">
        <v>8</v>
      </c>
      <c r="F1" s="2" t="s">
        <v>9</v>
      </c>
      <c r="G1" s="2" t="s">
        <v>10</v>
      </c>
      <c r="H1" s="2" t="s">
        <v>205</v>
      </c>
      <c r="I1" s="2" t="s">
        <v>165</v>
      </c>
    </row>
    <row r="2" spans="1:9" x14ac:dyDescent="0.2">
      <c r="C2" s="15" t="s">
        <v>11</v>
      </c>
      <c r="D2" s="2" t="s">
        <v>12</v>
      </c>
      <c r="E2" s="2"/>
      <c r="F2" s="2"/>
      <c r="G2" s="2"/>
      <c r="H2" s="2" t="s">
        <v>12</v>
      </c>
      <c r="I2" s="2"/>
    </row>
    <row r="3" spans="1:9" x14ac:dyDescent="0.2">
      <c r="A3" s="1" t="s">
        <v>2</v>
      </c>
      <c r="C3" s="15"/>
      <c r="D3" s="2"/>
      <c r="E3" s="2"/>
      <c r="F3" s="2"/>
      <c r="G3" s="2"/>
      <c r="H3" s="2"/>
      <c r="I3" s="2"/>
    </row>
    <row r="4" spans="1:9" x14ac:dyDescent="0.2">
      <c r="A4" s="1">
        <v>9000</v>
      </c>
      <c r="B4" s="1" t="s">
        <v>13</v>
      </c>
      <c r="C4" s="16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</row>
    <row r="5" spans="1:9" x14ac:dyDescent="0.2">
      <c r="A5" s="7" t="s">
        <v>17</v>
      </c>
      <c r="B5" s="7"/>
      <c r="C5" s="19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3"/>
    </row>
    <row r="6" spans="1:9" x14ac:dyDescent="0.2">
      <c r="C6" s="16"/>
      <c r="D6" s="3"/>
      <c r="E6" s="3"/>
      <c r="F6" s="3"/>
      <c r="G6" s="3"/>
      <c r="H6" s="3"/>
      <c r="I6" s="3"/>
    </row>
    <row r="7" spans="1:9" x14ac:dyDescent="0.2">
      <c r="A7" s="1" t="s">
        <v>3</v>
      </c>
    </row>
    <row r="8" spans="1:9" x14ac:dyDescent="0.2">
      <c r="A8" s="1">
        <v>900</v>
      </c>
      <c r="B8" s="1" t="s">
        <v>23</v>
      </c>
    </row>
    <row r="9" spans="1:9" x14ac:dyDescent="0.2">
      <c r="A9" s="1" t="s">
        <v>24</v>
      </c>
      <c r="B9" s="1" t="s">
        <v>25</v>
      </c>
      <c r="C9" s="16">
        <v>4357.3999999999996</v>
      </c>
      <c r="D9" s="3">
        <v>2500</v>
      </c>
      <c r="E9" s="3">
        <v>2500</v>
      </c>
      <c r="F9" s="3">
        <v>0</v>
      </c>
      <c r="G9" s="3">
        <f>SUM(E9-F9)</f>
        <v>2500</v>
      </c>
      <c r="H9" s="3">
        <v>2500</v>
      </c>
      <c r="I9" s="39" t="s">
        <v>229</v>
      </c>
    </row>
    <row r="10" spans="1:9" x14ac:dyDescent="0.2">
      <c r="A10" s="1">
        <v>900</v>
      </c>
      <c r="B10" s="1" t="s">
        <v>26</v>
      </c>
      <c r="C10" s="42">
        <f>SUM(C9)</f>
        <v>4357.3999999999996</v>
      </c>
      <c r="D10" s="3">
        <f>SUM(D9)</f>
        <v>2500</v>
      </c>
      <c r="E10" s="3">
        <f t="shared" ref="E10:H10" si="0">SUM(E9)</f>
        <v>2500</v>
      </c>
      <c r="F10" s="3">
        <f t="shared" si="0"/>
        <v>0</v>
      </c>
      <c r="G10" s="3">
        <f t="shared" si="0"/>
        <v>2500</v>
      </c>
      <c r="H10" s="3">
        <f t="shared" si="0"/>
        <v>2500</v>
      </c>
    </row>
    <row r="11" spans="1:9" x14ac:dyDescent="0.2">
      <c r="A11" s="4" t="s">
        <v>22</v>
      </c>
      <c r="B11" s="4"/>
      <c r="C11" s="18">
        <f>SUM(C10)</f>
        <v>4357.3999999999996</v>
      </c>
      <c r="D11" s="5">
        <f>SUM(D10)</f>
        <v>2500</v>
      </c>
      <c r="E11" s="5">
        <f t="shared" ref="E11:H11" si="1">SUM(E10)</f>
        <v>2500</v>
      </c>
      <c r="F11" s="5">
        <f t="shared" si="1"/>
        <v>0</v>
      </c>
      <c r="G11" s="5">
        <f t="shared" si="1"/>
        <v>2500</v>
      </c>
      <c r="H11" s="5">
        <f t="shared" si="1"/>
        <v>2500</v>
      </c>
      <c r="I11" s="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5000-AB95-4A98-A782-3B0A09BBE0B2}">
  <dimension ref="A1:I66"/>
  <sheetViews>
    <sheetView zoomScale="140" zoomScaleNormal="140" workbookViewId="0">
      <pane ySplit="6" topLeftCell="A46" activePane="bottomLeft" state="frozen"/>
      <selection pane="bottomLeft" activeCell="B2" sqref="B2"/>
    </sheetView>
  </sheetViews>
  <sheetFormatPr defaultColWidth="8.85546875" defaultRowHeight="12" x14ac:dyDescent="0.2"/>
  <cols>
    <col min="1" max="1" width="9.28515625" style="1" customWidth="1"/>
    <col min="2" max="2" width="26.7109375" style="1" customWidth="1"/>
    <col min="3" max="3" width="13" style="14" customWidth="1"/>
    <col min="4" max="4" width="12.140625" style="1" bestFit="1" customWidth="1"/>
    <col min="5" max="6" width="11" style="1" bestFit="1" customWidth="1"/>
    <col min="7" max="7" width="11.42578125" style="1" bestFit="1" customWidth="1"/>
    <col min="8" max="8" width="12.140625" style="1" bestFit="1" customWidth="1"/>
    <col min="9" max="9" width="60" style="39" bestFit="1" customWidth="1"/>
    <col min="10" max="11" width="9.7109375" style="1" bestFit="1" customWidth="1"/>
    <col min="12" max="16384" width="8.85546875" style="1"/>
  </cols>
  <sheetData>
    <row r="1" spans="1:9" x14ac:dyDescent="0.2">
      <c r="A1" s="1" t="s">
        <v>0</v>
      </c>
    </row>
    <row r="2" spans="1:9" x14ac:dyDescent="0.2">
      <c r="B2" s="1" t="s">
        <v>279</v>
      </c>
    </row>
    <row r="3" spans="1:9" x14ac:dyDescent="0.2">
      <c r="B3" s="1" t="s">
        <v>223</v>
      </c>
    </row>
    <row r="5" spans="1:9" x14ac:dyDescent="0.2">
      <c r="C5" s="15" t="s">
        <v>7</v>
      </c>
      <c r="D5" s="2" t="s">
        <v>205</v>
      </c>
      <c r="E5" s="2" t="s">
        <v>227</v>
      </c>
      <c r="F5" s="2" t="s">
        <v>9</v>
      </c>
      <c r="G5" s="2" t="s">
        <v>10</v>
      </c>
      <c r="H5" s="2" t="s">
        <v>226</v>
      </c>
      <c r="I5" s="43" t="s">
        <v>165</v>
      </c>
    </row>
    <row r="6" spans="1:9" x14ac:dyDescent="0.2">
      <c r="C6" s="15" t="s">
        <v>11</v>
      </c>
      <c r="D6" s="2" t="s">
        <v>12</v>
      </c>
      <c r="E6" s="2"/>
      <c r="F6" s="2"/>
      <c r="G6" s="2"/>
      <c r="H6" s="2" t="s">
        <v>12</v>
      </c>
      <c r="I6" s="43"/>
    </row>
    <row r="7" spans="1:9" x14ac:dyDescent="0.2">
      <c r="A7" s="2" t="s">
        <v>5</v>
      </c>
    </row>
    <row r="9" spans="1:9" x14ac:dyDescent="0.2">
      <c r="A9" s="1" t="s">
        <v>2</v>
      </c>
    </row>
    <row r="10" spans="1:9" x14ac:dyDescent="0.2">
      <c r="A10" s="1">
        <v>1000</v>
      </c>
      <c r="B10" s="1" t="s">
        <v>13</v>
      </c>
      <c r="C10" s="16">
        <v>241467</v>
      </c>
      <c r="D10" s="3">
        <v>260450</v>
      </c>
      <c r="E10" s="3">
        <v>260450</v>
      </c>
      <c r="F10" s="3">
        <v>130225</v>
      </c>
      <c r="G10" s="3">
        <f>SUM(F10-E10)</f>
        <v>-130225</v>
      </c>
      <c r="H10" s="3">
        <v>270000</v>
      </c>
    </row>
    <row r="11" spans="1:9" x14ac:dyDescent="0.2">
      <c r="A11" s="1">
        <v>1001</v>
      </c>
      <c r="B11" s="1" t="s">
        <v>27</v>
      </c>
      <c r="C11" s="16">
        <v>80.09</v>
      </c>
      <c r="D11" s="3">
        <v>25</v>
      </c>
      <c r="E11" s="3">
        <v>50125</v>
      </c>
      <c r="F11" s="3">
        <v>50000</v>
      </c>
      <c r="G11" s="3">
        <f t="shared" ref="G11:G25" si="0">SUM(F11-E11)</f>
        <v>-125</v>
      </c>
      <c r="H11" s="3">
        <v>250</v>
      </c>
      <c r="I11" s="39" t="s">
        <v>233</v>
      </c>
    </row>
    <row r="12" spans="1:9" x14ac:dyDescent="0.2">
      <c r="A12" s="1">
        <v>1003</v>
      </c>
      <c r="B12" s="1" t="s">
        <v>28</v>
      </c>
      <c r="C12" s="16">
        <v>25843.82</v>
      </c>
      <c r="D12" s="3">
        <v>12000</v>
      </c>
      <c r="E12" s="3">
        <v>12000</v>
      </c>
      <c r="F12" s="3">
        <v>5477.2</v>
      </c>
      <c r="G12" s="3">
        <f t="shared" si="0"/>
        <v>-6522.8</v>
      </c>
      <c r="H12" s="3">
        <v>12000</v>
      </c>
    </row>
    <row r="13" spans="1:9" x14ac:dyDescent="0.2">
      <c r="A13" s="1">
        <v>1004</v>
      </c>
      <c r="B13" s="1" t="s">
        <v>206</v>
      </c>
      <c r="C13" s="16">
        <v>1598.46</v>
      </c>
      <c r="D13" s="3">
        <v>1000</v>
      </c>
      <c r="E13" s="3">
        <v>2500</v>
      </c>
      <c r="F13" s="3">
        <v>1662.59</v>
      </c>
      <c r="G13" s="3">
        <f t="shared" si="0"/>
        <v>-837.41000000000008</v>
      </c>
      <c r="H13" s="3">
        <v>3000</v>
      </c>
      <c r="I13" s="39" t="s">
        <v>232</v>
      </c>
    </row>
    <row r="14" spans="1:9" x14ac:dyDescent="0.2">
      <c r="A14" s="1">
        <v>1005</v>
      </c>
      <c r="B14" s="1" t="s">
        <v>29</v>
      </c>
      <c r="C14" s="16">
        <v>819.44</v>
      </c>
      <c r="D14" s="3">
        <v>600</v>
      </c>
      <c r="E14" s="3">
        <v>800</v>
      </c>
      <c r="F14" s="3">
        <v>482.35</v>
      </c>
      <c r="G14" s="3">
        <f t="shared" si="0"/>
        <v>-317.64999999999998</v>
      </c>
      <c r="H14" s="3">
        <v>600</v>
      </c>
      <c r="I14" s="39" t="s">
        <v>235</v>
      </c>
    </row>
    <row r="15" spans="1:9" x14ac:dyDescent="0.2">
      <c r="A15" s="1">
        <v>1006</v>
      </c>
      <c r="B15" s="1" t="s">
        <v>30</v>
      </c>
      <c r="C15" s="16">
        <v>0</v>
      </c>
      <c r="D15" s="3">
        <v>10</v>
      </c>
      <c r="E15" s="3">
        <v>10</v>
      </c>
      <c r="F15" s="3">
        <v>0</v>
      </c>
      <c r="G15" s="3">
        <f t="shared" si="0"/>
        <v>-10</v>
      </c>
      <c r="H15" s="3">
        <v>10</v>
      </c>
    </row>
    <row r="16" spans="1:9" x14ac:dyDescent="0.2">
      <c r="A16" s="1">
        <v>1007</v>
      </c>
      <c r="B16" s="1" t="s">
        <v>31</v>
      </c>
      <c r="C16" s="16">
        <v>0</v>
      </c>
      <c r="D16" s="3">
        <v>0</v>
      </c>
      <c r="E16" s="3">
        <v>0</v>
      </c>
      <c r="F16" s="3">
        <v>0</v>
      </c>
      <c r="G16" s="3">
        <f t="shared" si="0"/>
        <v>0</v>
      </c>
      <c r="H16" s="3">
        <v>0</v>
      </c>
    </row>
    <row r="17" spans="1:9" x14ac:dyDescent="0.2">
      <c r="A17" s="1">
        <v>1008</v>
      </c>
      <c r="B17" s="1" t="s">
        <v>230</v>
      </c>
      <c r="C17" s="16">
        <v>0</v>
      </c>
      <c r="D17" s="3">
        <v>0</v>
      </c>
      <c r="E17" s="3">
        <v>50000</v>
      </c>
      <c r="F17" s="3">
        <v>50000</v>
      </c>
      <c r="G17" s="3">
        <f t="shared" si="0"/>
        <v>0</v>
      </c>
      <c r="H17" s="3">
        <v>0</v>
      </c>
      <c r="I17" s="39" t="s">
        <v>234</v>
      </c>
    </row>
    <row r="18" spans="1:9" x14ac:dyDescent="0.2">
      <c r="A18" s="1">
        <v>1009</v>
      </c>
      <c r="B18" s="1" t="s">
        <v>32</v>
      </c>
      <c r="C18" s="16">
        <v>0</v>
      </c>
      <c r="D18" s="3">
        <v>0</v>
      </c>
      <c r="E18" s="3">
        <v>0</v>
      </c>
      <c r="F18" s="3">
        <v>0</v>
      </c>
      <c r="G18" s="3">
        <f t="shared" si="0"/>
        <v>0</v>
      </c>
      <c r="H18" s="3">
        <v>0</v>
      </c>
    </row>
    <row r="19" spans="1:9" x14ac:dyDescent="0.2">
      <c r="A19" s="1">
        <v>1013</v>
      </c>
      <c r="B19" s="1" t="s">
        <v>33</v>
      </c>
      <c r="C19" s="16">
        <v>0</v>
      </c>
      <c r="D19" s="3">
        <v>0</v>
      </c>
      <c r="E19" s="3">
        <v>0</v>
      </c>
      <c r="F19" s="3">
        <v>0</v>
      </c>
      <c r="G19" s="3">
        <f t="shared" si="0"/>
        <v>0</v>
      </c>
      <c r="H19" s="3">
        <v>0</v>
      </c>
    </row>
    <row r="20" spans="1:9" x14ac:dyDescent="0.2">
      <c r="A20" s="1">
        <v>1014</v>
      </c>
      <c r="B20" s="1" t="s">
        <v>145</v>
      </c>
      <c r="C20" s="16">
        <v>700</v>
      </c>
      <c r="D20" s="3">
        <v>0</v>
      </c>
      <c r="E20" s="3">
        <v>300</v>
      </c>
      <c r="F20" s="3">
        <v>300</v>
      </c>
      <c r="G20" s="3">
        <f t="shared" si="0"/>
        <v>0</v>
      </c>
      <c r="H20" s="3">
        <v>0</v>
      </c>
      <c r="I20" s="39" t="s">
        <v>231</v>
      </c>
    </row>
    <row r="21" spans="1:9" x14ac:dyDescent="0.2">
      <c r="A21" s="1">
        <v>1015</v>
      </c>
      <c r="B21" s="1" t="s">
        <v>34</v>
      </c>
      <c r="C21" s="16">
        <v>0</v>
      </c>
      <c r="D21" s="3">
        <v>0</v>
      </c>
      <c r="E21" s="3">
        <v>0</v>
      </c>
      <c r="F21" s="3">
        <v>0</v>
      </c>
      <c r="G21" s="3">
        <f t="shared" si="0"/>
        <v>0</v>
      </c>
      <c r="H21" s="3">
        <v>0</v>
      </c>
    </row>
    <row r="22" spans="1:9" x14ac:dyDescent="0.2">
      <c r="A22" s="1">
        <v>1016</v>
      </c>
      <c r="B22" s="1" t="s">
        <v>202</v>
      </c>
      <c r="C22" s="16">
        <v>0</v>
      </c>
      <c r="D22" s="3">
        <v>0</v>
      </c>
      <c r="E22" s="3">
        <v>0</v>
      </c>
      <c r="F22" s="3">
        <v>0</v>
      </c>
      <c r="G22" s="3">
        <f t="shared" si="0"/>
        <v>0</v>
      </c>
      <c r="H22" s="3">
        <v>41.67</v>
      </c>
    </row>
    <row r="23" spans="1:9" x14ac:dyDescent="0.2">
      <c r="A23" s="1">
        <v>1020</v>
      </c>
      <c r="B23" s="1" t="s">
        <v>35</v>
      </c>
      <c r="C23" s="16">
        <v>0</v>
      </c>
      <c r="D23" s="3">
        <v>0</v>
      </c>
      <c r="E23" s="3">
        <v>0</v>
      </c>
      <c r="F23" s="3">
        <v>0</v>
      </c>
      <c r="G23" s="3">
        <f t="shared" si="0"/>
        <v>0</v>
      </c>
      <c r="H23" s="3">
        <v>0</v>
      </c>
    </row>
    <row r="24" spans="1:9" x14ac:dyDescent="0.2">
      <c r="A24" s="1">
        <v>1021</v>
      </c>
      <c r="B24" s="1" t="s">
        <v>203</v>
      </c>
      <c r="C24" s="16">
        <v>13500</v>
      </c>
      <c r="D24" s="3">
        <v>0</v>
      </c>
      <c r="E24" s="3">
        <v>291.67</v>
      </c>
      <c r="F24" s="3">
        <v>291.67</v>
      </c>
      <c r="G24" s="3">
        <f t="shared" si="0"/>
        <v>0</v>
      </c>
      <c r="H24" s="3">
        <v>0</v>
      </c>
      <c r="I24" s="39" t="s">
        <v>258</v>
      </c>
    </row>
    <row r="25" spans="1:9" x14ac:dyDescent="0.2">
      <c r="A25" s="1">
        <v>1022</v>
      </c>
      <c r="B25" s="1" t="s">
        <v>221</v>
      </c>
      <c r="C25" s="16">
        <v>31.4</v>
      </c>
      <c r="D25" s="3">
        <v>0</v>
      </c>
      <c r="E25" s="3">
        <v>0</v>
      </c>
      <c r="F25" s="3">
        <v>0</v>
      </c>
      <c r="G25" s="3">
        <f t="shared" si="0"/>
        <v>0</v>
      </c>
      <c r="H25" s="3">
        <v>0</v>
      </c>
    </row>
    <row r="26" spans="1:9" x14ac:dyDescent="0.2">
      <c r="A26" s="4" t="s">
        <v>17</v>
      </c>
      <c r="B26" s="4"/>
      <c r="C26" s="17">
        <f t="shared" ref="C26:H26" si="1">SUM(C10:C25)</f>
        <v>284040.21000000002</v>
      </c>
      <c r="D26" s="5">
        <f t="shared" si="1"/>
        <v>274085</v>
      </c>
      <c r="E26" s="5">
        <f t="shared" si="1"/>
        <v>376476.67</v>
      </c>
      <c r="F26" s="5">
        <f t="shared" si="1"/>
        <v>238438.81000000003</v>
      </c>
      <c r="G26" s="5">
        <f t="shared" si="1"/>
        <v>-138037.85999999999</v>
      </c>
      <c r="H26" s="5">
        <f t="shared" si="1"/>
        <v>285901.67</v>
      </c>
    </row>
    <row r="27" spans="1:9" x14ac:dyDescent="0.2">
      <c r="B27" s="3"/>
      <c r="C27" s="16"/>
      <c r="D27" s="3"/>
      <c r="E27" s="3"/>
      <c r="F27" s="3"/>
      <c r="G27" s="3"/>
      <c r="H27" s="3"/>
    </row>
    <row r="28" spans="1:9" x14ac:dyDescent="0.2">
      <c r="A28" s="1" t="s">
        <v>3</v>
      </c>
    </row>
    <row r="29" spans="1:9" x14ac:dyDescent="0.2">
      <c r="A29" s="1">
        <v>102</v>
      </c>
      <c r="B29" s="1" t="s">
        <v>35</v>
      </c>
      <c r="C29" s="16">
        <v>3960.59</v>
      </c>
      <c r="D29" s="3">
        <v>4000</v>
      </c>
      <c r="E29" s="3">
        <v>4000</v>
      </c>
      <c r="F29" s="3">
        <v>54.22</v>
      </c>
      <c r="G29" s="3">
        <f>SUM(E29-F29)</f>
        <v>3945.78</v>
      </c>
      <c r="H29" s="3">
        <v>5000</v>
      </c>
      <c r="I29" s="39" t="s">
        <v>241</v>
      </c>
    </row>
    <row r="30" spans="1:9" x14ac:dyDescent="0.2">
      <c r="A30" s="1">
        <v>103</v>
      </c>
      <c r="B30" s="1" t="s">
        <v>36</v>
      </c>
      <c r="C30" s="16">
        <v>592.59</v>
      </c>
      <c r="D30" s="3">
        <v>700</v>
      </c>
      <c r="E30" s="3">
        <v>700</v>
      </c>
      <c r="F30" s="3">
        <v>340.13</v>
      </c>
      <c r="G30" s="3">
        <f t="shared" ref="G30:G65" si="2">SUM(E30-F30)</f>
        <v>359.87</v>
      </c>
      <c r="H30" s="3">
        <v>750</v>
      </c>
    </row>
    <row r="31" spans="1:9" x14ac:dyDescent="0.2">
      <c r="A31" s="1">
        <v>104</v>
      </c>
      <c r="B31" s="1" t="s">
        <v>37</v>
      </c>
      <c r="C31" s="16">
        <v>18.920000000000002</v>
      </c>
      <c r="D31" s="3">
        <v>50</v>
      </c>
      <c r="E31" s="3">
        <v>50</v>
      </c>
      <c r="F31" s="3">
        <v>10.64</v>
      </c>
      <c r="G31" s="3">
        <f t="shared" si="2"/>
        <v>39.36</v>
      </c>
      <c r="H31" s="3">
        <v>50</v>
      </c>
    </row>
    <row r="32" spans="1:9" x14ac:dyDescent="0.2">
      <c r="A32" s="1">
        <v>106</v>
      </c>
      <c r="B32" s="1" t="s">
        <v>38</v>
      </c>
      <c r="C32" s="16">
        <v>1825.53</v>
      </c>
      <c r="D32" s="3">
        <v>1800</v>
      </c>
      <c r="E32" s="3">
        <v>1800</v>
      </c>
      <c r="F32" s="3">
        <v>1296.95</v>
      </c>
      <c r="G32" s="3">
        <f t="shared" si="2"/>
        <v>503.04999999999995</v>
      </c>
      <c r="H32" s="3">
        <v>2000</v>
      </c>
    </row>
    <row r="33" spans="1:9" x14ac:dyDescent="0.2">
      <c r="A33" s="1">
        <v>107</v>
      </c>
      <c r="B33" s="1" t="s">
        <v>39</v>
      </c>
      <c r="C33" s="16">
        <v>1260</v>
      </c>
      <c r="D33" s="3">
        <v>1250</v>
      </c>
      <c r="E33" s="3">
        <v>1250</v>
      </c>
      <c r="F33" s="3">
        <v>0</v>
      </c>
      <c r="G33" s="3">
        <f t="shared" si="2"/>
        <v>1250</v>
      </c>
      <c r="H33" s="3">
        <v>1250</v>
      </c>
      <c r="I33" s="39" t="s">
        <v>242</v>
      </c>
    </row>
    <row r="34" spans="1:9" x14ac:dyDescent="0.2">
      <c r="A34" s="1">
        <v>108</v>
      </c>
      <c r="B34" s="1" t="s">
        <v>40</v>
      </c>
      <c r="C34" s="16">
        <v>773.96</v>
      </c>
      <c r="D34" s="3">
        <v>800</v>
      </c>
      <c r="E34" s="3">
        <v>800</v>
      </c>
      <c r="F34" s="3">
        <v>150.62</v>
      </c>
      <c r="G34" s="3">
        <f t="shared" si="2"/>
        <v>649.38</v>
      </c>
      <c r="H34" s="3">
        <v>800</v>
      </c>
    </row>
    <row r="35" spans="1:9" x14ac:dyDescent="0.2">
      <c r="A35" s="1">
        <v>109</v>
      </c>
      <c r="B35" s="1" t="s">
        <v>41</v>
      </c>
      <c r="C35" s="16">
        <v>1302.83</v>
      </c>
      <c r="D35" s="3">
        <v>1800</v>
      </c>
      <c r="E35" s="3">
        <v>1800</v>
      </c>
      <c r="F35" s="3">
        <v>612.53</v>
      </c>
      <c r="G35" s="3">
        <f t="shared" si="2"/>
        <v>1187.47</v>
      </c>
      <c r="H35" s="3">
        <v>1800</v>
      </c>
    </row>
    <row r="36" spans="1:9" ht="24" x14ac:dyDescent="0.2">
      <c r="A36" s="1">
        <v>110</v>
      </c>
      <c r="B36" s="1" t="s">
        <v>42</v>
      </c>
      <c r="C36" s="16">
        <v>20353.48</v>
      </c>
      <c r="D36" s="3">
        <v>10000</v>
      </c>
      <c r="E36" s="3">
        <v>10000</v>
      </c>
      <c r="F36" s="3">
        <v>2752</v>
      </c>
      <c r="G36" s="3">
        <f t="shared" si="2"/>
        <v>7248</v>
      </c>
      <c r="H36" s="3">
        <v>10000</v>
      </c>
      <c r="I36" s="39" t="s">
        <v>236</v>
      </c>
    </row>
    <row r="37" spans="1:9" x14ac:dyDescent="0.2">
      <c r="A37" s="1">
        <v>111</v>
      </c>
      <c r="B37" s="1" t="s">
        <v>228</v>
      </c>
      <c r="C37" s="16">
        <v>0</v>
      </c>
      <c r="D37" s="3">
        <v>0</v>
      </c>
      <c r="E37" s="3">
        <v>2400</v>
      </c>
      <c r="F37" s="3">
        <v>2000</v>
      </c>
      <c r="G37" s="3">
        <f t="shared" si="2"/>
        <v>400</v>
      </c>
      <c r="H37" s="3">
        <v>0</v>
      </c>
      <c r="I37" s="39" t="s">
        <v>243</v>
      </c>
    </row>
    <row r="38" spans="1:9" x14ac:dyDescent="0.2">
      <c r="A38" s="1">
        <v>112</v>
      </c>
      <c r="B38" s="1" t="s">
        <v>34</v>
      </c>
      <c r="C38" s="16">
        <v>1270.8</v>
      </c>
      <c r="D38" s="3">
        <v>6000</v>
      </c>
      <c r="E38" s="3">
        <v>6000</v>
      </c>
      <c r="F38" s="3">
        <v>4392.33</v>
      </c>
      <c r="G38" s="3">
        <f t="shared" si="2"/>
        <v>1607.67</v>
      </c>
      <c r="H38" s="3">
        <v>6500</v>
      </c>
      <c r="I38" s="39" t="s">
        <v>237</v>
      </c>
    </row>
    <row r="39" spans="1:9" x14ac:dyDescent="0.2">
      <c r="A39" s="1">
        <v>113</v>
      </c>
      <c r="B39" s="1" t="s">
        <v>33</v>
      </c>
      <c r="C39" s="16">
        <v>427.05</v>
      </c>
      <c r="D39" s="3">
        <v>500</v>
      </c>
      <c r="E39" s="3">
        <v>500</v>
      </c>
      <c r="F39" s="3">
        <v>16.46</v>
      </c>
      <c r="G39" s="3">
        <f t="shared" si="2"/>
        <v>483.54</v>
      </c>
      <c r="H39" s="3">
        <v>500</v>
      </c>
    </row>
    <row r="40" spans="1:9" x14ac:dyDescent="0.2">
      <c r="A40" s="1">
        <v>114</v>
      </c>
      <c r="B40" s="1" t="s">
        <v>114</v>
      </c>
      <c r="C40" s="16">
        <v>1775.67</v>
      </c>
      <c r="D40" s="3">
        <v>3000</v>
      </c>
      <c r="E40" s="3">
        <v>6200</v>
      </c>
      <c r="F40" s="3">
        <v>5322.76</v>
      </c>
      <c r="G40" s="3">
        <f t="shared" si="2"/>
        <v>877.23999999999978</v>
      </c>
      <c r="H40" s="3">
        <v>3000</v>
      </c>
      <c r="I40" s="39" t="s">
        <v>246</v>
      </c>
    </row>
    <row r="41" spans="1:9" x14ac:dyDescent="0.2">
      <c r="A41" s="1">
        <v>115</v>
      </c>
      <c r="B41" s="1" t="s">
        <v>43</v>
      </c>
      <c r="C41" s="16">
        <v>6138.51</v>
      </c>
      <c r="D41" s="3">
        <v>6000</v>
      </c>
      <c r="E41" s="3">
        <v>6000</v>
      </c>
      <c r="F41" s="3">
        <v>2342.08</v>
      </c>
      <c r="G41" s="3">
        <f t="shared" si="2"/>
        <v>3657.92</v>
      </c>
      <c r="H41" s="3">
        <v>6000</v>
      </c>
    </row>
    <row r="42" spans="1:9" x14ac:dyDescent="0.2">
      <c r="A42" s="1">
        <v>116</v>
      </c>
      <c r="B42" s="1" t="s">
        <v>44</v>
      </c>
      <c r="C42" s="16">
        <v>357.75</v>
      </c>
      <c r="D42" s="3">
        <v>500</v>
      </c>
      <c r="E42" s="3">
        <v>500</v>
      </c>
      <c r="F42" s="3">
        <v>155.4</v>
      </c>
      <c r="G42" s="3">
        <f t="shared" si="2"/>
        <v>344.6</v>
      </c>
      <c r="H42" s="3">
        <v>500</v>
      </c>
    </row>
    <row r="43" spans="1:9" x14ac:dyDescent="0.2">
      <c r="A43" s="1">
        <v>117</v>
      </c>
      <c r="B43" s="1" t="s">
        <v>45</v>
      </c>
      <c r="C43" s="16">
        <v>12324.22</v>
      </c>
      <c r="D43" s="3">
        <v>12324.22</v>
      </c>
      <c r="E43" s="3">
        <v>12324.22</v>
      </c>
      <c r="F43" s="3">
        <v>6162.11</v>
      </c>
      <c r="G43" s="3">
        <f t="shared" si="2"/>
        <v>6162.11</v>
      </c>
      <c r="H43" s="3">
        <v>12324.22</v>
      </c>
    </row>
    <row r="44" spans="1:9" x14ac:dyDescent="0.2">
      <c r="A44" s="1">
        <v>118</v>
      </c>
      <c r="B44" s="1" t="s">
        <v>46</v>
      </c>
      <c r="C44" s="16">
        <v>0</v>
      </c>
      <c r="D44" s="3">
        <v>500</v>
      </c>
      <c r="E44" s="3">
        <v>500</v>
      </c>
      <c r="F44" s="3">
        <v>0</v>
      </c>
      <c r="G44" s="3">
        <f t="shared" si="2"/>
        <v>500</v>
      </c>
      <c r="H44" s="3">
        <v>500</v>
      </c>
      <c r="I44" s="39" t="s">
        <v>238</v>
      </c>
    </row>
    <row r="45" spans="1:9" x14ac:dyDescent="0.2">
      <c r="A45" s="1">
        <v>119</v>
      </c>
      <c r="B45" s="1" t="s">
        <v>47</v>
      </c>
      <c r="C45" s="16">
        <v>35</v>
      </c>
      <c r="D45" s="3">
        <v>35</v>
      </c>
      <c r="E45" s="3">
        <v>35</v>
      </c>
      <c r="F45" s="3">
        <v>35</v>
      </c>
      <c r="G45" s="3">
        <f t="shared" si="2"/>
        <v>0</v>
      </c>
      <c r="H45" s="3">
        <v>35</v>
      </c>
    </row>
    <row r="46" spans="1:9" x14ac:dyDescent="0.2">
      <c r="A46" s="1">
        <v>121</v>
      </c>
      <c r="B46" s="1" t="s">
        <v>203</v>
      </c>
      <c r="C46" s="16">
        <v>12769.29</v>
      </c>
      <c r="D46" s="3">
        <v>0</v>
      </c>
      <c r="E46" s="3">
        <v>0</v>
      </c>
      <c r="F46" s="3">
        <v>0</v>
      </c>
      <c r="G46" s="3">
        <f t="shared" si="2"/>
        <v>0</v>
      </c>
      <c r="H46" s="3">
        <v>0</v>
      </c>
    </row>
    <row r="47" spans="1:9" x14ac:dyDescent="0.2">
      <c r="A47" s="1">
        <v>122</v>
      </c>
      <c r="B47" s="1" t="s">
        <v>48</v>
      </c>
      <c r="C47" s="16">
        <v>448.8</v>
      </c>
      <c r="D47" s="3">
        <v>600</v>
      </c>
      <c r="E47" s="3">
        <v>600</v>
      </c>
      <c r="F47" s="3">
        <v>0</v>
      </c>
      <c r="G47" s="3">
        <f t="shared" si="2"/>
        <v>600</v>
      </c>
      <c r="H47" s="3">
        <v>600</v>
      </c>
    </row>
    <row r="48" spans="1:9" x14ac:dyDescent="0.2">
      <c r="A48" s="1">
        <v>123</v>
      </c>
      <c r="B48" s="1" t="s">
        <v>49</v>
      </c>
      <c r="C48" s="16">
        <v>3850</v>
      </c>
      <c r="D48" s="3">
        <v>2800</v>
      </c>
      <c r="E48" s="3">
        <v>2800</v>
      </c>
      <c r="F48" s="3">
        <v>640</v>
      </c>
      <c r="G48" s="3">
        <f t="shared" si="2"/>
        <v>2160</v>
      </c>
      <c r="H48" s="3">
        <v>3000</v>
      </c>
    </row>
    <row r="49" spans="1:9" x14ac:dyDescent="0.2">
      <c r="A49" s="1">
        <v>124</v>
      </c>
      <c r="B49" s="1" t="s">
        <v>31</v>
      </c>
      <c r="C49" s="16">
        <v>0</v>
      </c>
      <c r="D49" s="3">
        <v>0</v>
      </c>
      <c r="E49" s="3">
        <v>0</v>
      </c>
      <c r="F49" s="3">
        <v>0</v>
      </c>
      <c r="G49" s="3">
        <f t="shared" si="2"/>
        <v>0</v>
      </c>
      <c r="H49" s="3">
        <v>0</v>
      </c>
    </row>
    <row r="50" spans="1:9" x14ac:dyDescent="0.2">
      <c r="A50" s="1">
        <v>126</v>
      </c>
      <c r="B50" s="1" t="s">
        <v>50</v>
      </c>
      <c r="C50" s="16">
        <v>0</v>
      </c>
      <c r="D50" s="3">
        <v>0</v>
      </c>
      <c r="E50" s="3">
        <v>0</v>
      </c>
      <c r="F50" s="3">
        <v>0</v>
      </c>
      <c r="G50" s="3">
        <f t="shared" si="2"/>
        <v>0</v>
      </c>
      <c r="H50" s="3">
        <v>0</v>
      </c>
    </row>
    <row r="51" spans="1:9" x14ac:dyDescent="0.2">
      <c r="A51" s="1">
        <v>127</v>
      </c>
      <c r="B51" s="1" t="s">
        <v>51</v>
      </c>
      <c r="C51" s="16">
        <v>2907.12</v>
      </c>
      <c r="D51" s="3">
        <v>1000</v>
      </c>
      <c r="E51" s="3">
        <v>1000</v>
      </c>
      <c r="F51" s="3">
        <v>0</v>
      </c>
      <c r="G51" s="3">
        <f t="shared" si="2"/>
        <v>1000</v>
      </c>
      <c r="H51" s="3">
        <v>1000</v>
      </c>
    </row>
    <row r="52" spans="1:9" x14ac:dyDescent="0.2">
      <c r="A52" s="1">
        <v>128</v>
      </c>
      <c r="B52" s="1" t="s">
        <v>52</v>
      </c>
      <c r="C52" s="16">
        <v>4723</v>
      </c>
      <c r="D52" s="3">
        <v>3500</v>
      </c>
      <c r="E52" s="3">
        <v>3500</v>
      </c>
      <c r="F52" s="3">
        <v>1879</v>
      </c>
      <c r="G52" s="3">
        <f t="shared" si="2"/>
        <v>1621</v>
      </c>
      <c r="H52" s="3">
        <v>300</v>
      </c>
      <c r="I52" s="39" t="s">
        <v>244</v>
      </c>
    </row>
    <row r="53" spans="1:9" x14ac:dyDescent="0.2">
      <c r="A53" s="1">
        <v>130</v>
      </c>
      <c r="B53" s="1" t="s">
        <v>174</v>
      </c>
      <c r="C53" s="16">
        <v>0</v>
      </c>
      <c r="D53" s="3">
        <v>2000</v>
      </c>
      <c r="E53" s="3">
        <v>2000</v>
      </c>
      <c r="F53" s="3">
        <v>0</v>
      </c>
      <c r="G53" s="3">
        <f t="shared" si="2"/>
        <v>2000</v>
      </c>
      <c r="H53" s="3">
        <v>1500</v>
      </c>
    </row>
    <row r="54" spans="1:9" x14ac:dyDescent="0.2">
      <c r="A54" s="1">
        <v>135</v>
      </c>
      <c r="B54" s="1" t="s">
        <v>53</v>
      </c>
      <c r="C54" s="16">
        <v>0</v>
      </c>
      <c r="D54" s="3">
        <v>1000</v>
      </c>
      <c r="E54" s="3">
        <v>1000</v>
      </c>
      <c r="F54" s="3">
        <v>0</v>
      </c>
      <c r="G54" s="3">
        <f t="shared" si="2"/>
        <v>1000</v>
      </c>
      <c r="H54" s="3">
        <v>1000</v>
      </c>
    </row>
    <row r="55" spans="1:9" x14ac:dyDescent="0.2">
      <c r="A55" s="1">
        <v>140</v>
      </c>
      <c r="B55" s="1" t="s">
        <v>54</v>
      </c>
      <c r="C55" s="16">
        <v>2.92</v>
      </c>
      <c r="D55" s="3">
        <v>300</v>
      </c>
      <c r="E55" s="3">
        <v>300</v>
      </c>
      <c r="F55" s="3">
        <v>176.98</v>
      </c>
      <c r="G55" s="3">
        <f t="shared" si="2"/>
        <v>123.02000000000001</v>
      </c>
      <c r="H55" s="3">
        <v>500</v>
      </c>
    </row>
    <row r="56" spans="1:9" x14ac:dyDescent="0.2">
      <c r="A56" s="1">
        <v>145</v>
      </c>
      <c r="B56" s="1" t="s">
        <v>55</v>
      </c>
      <c r="C56" s="16">
        <v>0</v>
      </c>
      <c r="D56" s="3">
        <v>0</v>
      </c>
      <c r="E56" s="3">
        <v>0</v>
      </c>
      <c r="F56" s="3">
        <v>0</v>
      </c>
      <c r="G56" s="3">
        <f t="shared" si="2"/>
        <v>0</v>
      </c>
      <c r="H56" s="3">
        <v>0</v>
      </c>
    </row>
    <row r="57" spans="1:9" x14ac:dyDescent="0.2">
      <c r="A57" s="1">
        <v>150</v>
      </c>
      <c r="B57" s="1" t="s">
        <v>56</v>
      </c>
      <c r="C57" s="16">
        <v>0</v>
      </c>
      <c r="D57" s="3">
        <v>300</v>
      </c>
      <c r="E57" s="3">
        <v>300</v>
      </c>
      <c r="F57" s="3">
        <v>27.44</v>
      </c>
      <c r="G57" s="3">
        <f t="shared" si="2"/>
        <v>272.56</v>
      </c>
      <c r="H57" s="3">
        <v>300</v>
      </c>
    </row>
    <row r="58" spans="1:9" x14ac:dyDescent="0.2">
      <c r="A58" s="1">
        <v>160</v>
      </c>
      <c r="B58" s="1" t="s">
        <v>57</v>
      </c>
      <c r="C58" s="16">
        <v>0</v>
      </c>
      <c r="D58" s="3">
        <v>40</v>
      </c>
      <c r="E58" s="3">
        <v>0</v>
      </c>
      <c r="F58" s="3">
        <v>0</v>
      </c>
      <c r="G58" s="3">
        <f t="shared" si="2"/>
        <v>0</v>
      </c>
      <c r="H58" s="3">
        <v>40</v>
      </c>
      <c r="I58" s="39" t="s">
        <v>239</v>
      </c>
    </row>
    <row r="59" spans="1:9" x14ac:dyDescent="0.2">
      <c r="A59" s="1">
        <v>165</v>
      </c>
      <c r="B59" s="1" t="s">
        <v>175</v>
      </c>
      <c r="C59" s="16">
        <v>0</v>
      </c>
      <c r="D59" s="3">
        <v>0</v>
      </c>
      <c r="E59" s="3">
        <v>0</v>
      </c>
      <c r="F59" s="3">
        <v>0</v>
      </c>
      <c r="G59" s="3">
        <f t="shared" si="2"/>
        <v>0</v>
      </c>
      <c r="H59" s="3">
        <v>0</v>
      </c>
    </row>
    <row r="60" spans="1:9" x14ac:dyDescent="0.2">
      <c r="A60" s="1">
        <v>170</v>
      </c>
      <c r="B60" s="1" t="s">
        <v>176</v>
      </c>
      <c r="C60" s="16">
        <v>148164.41</v>
      </c>
      <c r="D60" s="3">
        <v>165000</v>
      </c>
      <c r="E60" s="3">
        <v>165000</v>
      </c>
      <c r="F60" s="3">
        <v>48891.44</v>
      </c>
      <c r="G60" s="3">
        <f t="shared" si="2"/>
        <v>116108.56</v>
      </c>
      <c r="H60" s="3">
        <v>175000</v>
      </c>
      <c r="I60" s="39" t="s">
        <v>245</v>
      </c>
    </row>
    <row r="61" spans="1:9" x14ac:dyDescent="0.2">
      <c r="A61" s="1">
        <v>175</v>
      </c>
      <c r="B61" s="1" t="s">
        <v>177</v>
      </c>
      <c r="C61" s="16">
        <v>2495</v>
      </c>
      <c r="D61" s="3">
        <v>1500</v>
      </c>
      <c r="E61" s="3">
        <v>1500</v>
      </c>
      <c r="F61" s="3">
        <v>383.4</v>
      </c>
      <c r="G61" s="3">
        <f t="shared" si="2"/>
        <v>1116.5999999999999</v>
      </c>
      <c r="H61" s="3">
        <v>0</v>
      </c>
    </row>
    <row r="62" spans="1:9" x14ac:dyDescent="0.2">
      <c r="A62" s="1">
        <v>180</v>
      </c>
      <c r="B62" s="1" t="s">
        <v>178</v>
      </c>
      <c r="C62" s="16">
        <v>0</v>
      </c>
      <c r="D62" s="3">
        <v>1000</v>
      </c>
      <c r="E62" s="3">
        <v>1000</v>
      </c>
      <c r="F62" s="3">
        <v>0</v>
      </c>
      <c r="G62" s="3">
        <f t="shared" si="2"/>
        <v>1000</v>
      </c>
      <c r="H62" s="3">
        <v>1000</v>
      </c>
    </row>
    <row r="63" spans="1:9" x14ac:dyDescent="0.2">
      <c r="A63" s="1">
        <v>185</v>
      </c>
      <c r="B63" s="1" t="s">
        <v>28</v>
      </c>
      <c r="C63" s="16">
        <v>0</v>
      </c>
      <c r="D63" s="3">
        <v>0</v>
      </c>
      <c r="E63" s="3">
        <v>0</v>
      </c>
      <c r="F63" s="3">
        <v>0</v>
      </c>
      <c r="G63" s="3">
        <f t="shared" si="2"/>
        <v>0</v>
      </c>
      <c r="H63" s="3">
        <v>0</v>
      </c>
    </row>
    <row r="64" spans="1:9" x14ac:dyDescent="0.2">
      <c r="A64" s="1">
        <v>190</v>
      </c>
      <c r="B64" s="1" t="s">
        <v>201</v>
      </c>
      <c r="C64" s="16">
        <v>0</v>
      </c>
      <c r="D64" s="3">
        <v>0</v>
      </c>
      <c r="E64" s="3">
        <v>50000</v>
      </c>
      <c r="F64" s="3">
        <v>50000</v>
      </c>
      <c r="G64" s="3">
        <f t="shared" si="2"/>
        <v>0</v>
      </c>
      <c r="H64" s="3">
        <v>0</v>
      </c>
      <c r="I64" s="39" t="s">
        <v>240</v>
      </c>
    </row>
    <row r="65" spans="1:9" x14ac:dyDescent="0.2">
      <c r="A65" s="1">
        <v>195</v>
      </c>
      <c r="B65" s="1" t="s">
        <v>27</v>
      </c>
      <c r="C65" s="16">
        <v>0</v>
      </c>
      <c r="D65" s="3">
        <v>0</v>
      </c>
      <c r="E65" s="3">
        <v>50000</v>
      </c>
      <c r="F65" s="3">
        <v>50000</v>
      </c>
      <c r="G65" s="3">
        <f t="shared" si="2"/>
        <v>0</v>
      </c>
      <c r="H65" s="3">
        <v>0</v>
      </c>
      <c r="I65" s="39" t="s">
        <v>240</v>
      </c>
    </row>
    <row r="66" spans="1:9" x14ac:dyDescent="0.2">
      <c r="A66" s="4" t="s">
        <v>22</v>
      </c>
      <c r="B66" s="4"/>
      <c r="C66" s="17">
        <f t="shared" ref="C66:H66" si="3">SUM(C29:C65)</f>
        <v>227777.44</v>
      </c>
      <c r="D66" s="5">
        <f t="shared" si="3"/>
        <v>228299.22</v>
      </c>
      <c r="E66" s="5">
        <f>SUM(E29:E65)</f>
        <v>333859.21999999997</v>
      </c>
      <c r="F66" s="5">
        <f t="shared" si="3"/>
        <v>177641.49</v>
      </c>
      <c r="G66" s="5">
        <f t="shared" si="3"/>
        <v>156217.73000000001</v>
      </c>
      <c r="H66" s="5">
        <f t="shared" si="3"/>
        <v>235249.22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ED58-64C7-4CB1-B6CA-A49B55CA1CB0}">
  <dimension ref="A3:I69"/>
  <sheetViews>
    <sheetView zoomScale="140" zoomScaleNormal="14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8.85546875" defaultRowHeight="12" x14ac:dyDescent="0.2"/>
  <cols>
    <col min="1" max="1" width="9.7109375" style="1" customWidth="1"/>
    <col min="2" max="2" width="25.85546875" style="1" customWidth="1"/>
    <col min="3" max="3" width="12.140625" style="14" bestFit="1" customWidth="1"/>
    <col min="4" max="5" width="12.140625" style="1" bestFit="1" customWidth="1"/>
    <col min="6" max="6" width="11.140625" style="1" bestFit="1" customWidth="1"/>
    <col min="7" max="7" width="11.7109375" style="1" bestFit="1" customWidth="1"/>
    <col min="8" max="8" width="12.140625" style="1" bestFit="1" customWidth="1"/>
    <col min="9" max="9" width="56.7109375" style="39" customWidth="1"/>
    <col min="10" max="16384" width="8.85546875" style="1"/>
  </cols>
  <sheetData>
    <row r="3" spans="1:9" x14ac:dyDescent="0.2">
      <c r="A3" s="1" t="s">
        <v>0</v>
      </c>
    </row>
    <row r="4" spans="1:9" x14ac:dyDescent="0.2">
      <c r="B4" s="1" t="s">
        <v>279</v>
      </c>
    </row>
    <row r="5" spans="1:9" x14ac:dyDescent="0.2">
      <c r="B5" s="1" t="s">
        <v>223</v>
      </c>
    </row>
    <row r="7" spans="1:9" x14ac:dyDescent="0.2">
      <c r="C7" s="15" t="s">
        <v>7</v>
      </c>
      <c r="D7" s="2" t="s">
        <v>200</v>
      </c>
      <c r="E7" s="2" t="s">
        <v>8</v>
      </c>
      <c r="F7" s="2" t="s">
        <v>9</v>
      </c>
      <c r="G7" s="2" t="s">
        <v>10</v>
      </c>
      <c r="H7" s="2" t="s">
        <v>205</v>
      </c>
      <c r="I7" s="43" t="s">
        <v>165</v>
      </c>
    </row>
    <row r="8" spans="1:9" x14ac:dyDescent="0.2">
      <c r="C8" s="15" t="s">
        <v>11</v>
      </c>
      <c r="D8" s="2" t="s">
        <v>12</v>
      </c>
      <c r="E8" s="2"/>
      <c r="F8" s="2"/>
      <c r="G8" s="2"/>
      <c r="H8" s="2" t="s">
        <v>12</v>
      </c>
      <c r="I8" s="43"/>
    </row>
    <row r="9" spans="1:9" x14ac:dyDescent="0.2">
      <c r="A9" s="2" t="s">
        <v>6</v>
      </c>
    </row>
    <row r="10" spans="1:9" x14ac:dyDescent="0.2">
      <c r="A10" s="1" t="s">
        <v>2</v>
      </c>
    </row>
    <row r="11" spans="1:9" x14ac:dyDescent="0.2">
      <c r="A11" s="1">
        <v>3001</v>
      </c>
      <c r="B11" s="1" t="s">
        <v>58</v>
      </c>
      <c r="C11" s="16">
        <v>81557.5</v>
      </c>
      <c r="D11" s="3">
        <v>70000</v>
      </c>
      <c r="E11" s="3">
        <v>80000</v>
      </c>
      <c r="F11" s="3">
        <v>51480</v>
      </c>
      <c r="G11" s="3">
        <f>SUM(F11-E11)</f>
        <v>-28520</v>
      </c>
      <c r="H11" s="3">
        <v>70000</v>
      </c>
      <c r="I11" s="39" t="s">
        <v>262</v>
      </c>
    </row>
    <row r="12" spans="1:9" x14ac:dyDescent="0.2">
      <c r="A12" s="1">
        <v>3002</v>
      </c>
      <c r="B12" s="1" t="s">
        <v>59</v>
      </c>
      <c r="C12" s="16">
        <v>1479.65</v>
      </c>
      <c r="D12" s="3">
        <v>1500</v>
      </c>
      <c r="E12" s="3">
        <v>1500</v>
      </c>
      <c r="F12" s="3">
        <v>1489.38</v>
      </c>
      <c r="G12" s="3">
        <f t="shared" ref="G12:G17" si="0">SUM(F12-E12)</f>
        <v>-10.619999999999891</v>
      </c>
      <c r="H12" s="3">
        <v>1500</v>
      </c>
    </row>
    <row r="13" spans="1:9" x14ac:dyDescent="0.2">
      <c r="A13" s="1">
        <v>3004</v>
      </c>
      <c r="B13" s="1" t="s">
        <v>60</v>
      </c>
      <c r="C13" s="16">
        <v>750</v>
      </c>
      <c r="D13" s="3">
        <v>750</v>
      </c>
      <c r="E13" s="3">
        <v>750</v>
      </c>
      <c r="F13" s="3">
        <v>187.5</v>
      </c>
      <c r="G13" s="3">
        <f t="shared" si="0"/>
        <v>-562.5</v>
      </c>
      <c r="H13" s="3">
        <v>750</v>
      </c>
    </row>
    <row r="14" spans="1:9" x14ac:dyDescent="0.2">
      <c r="A14" s="1">
        <v>3005</v>
      </c>
      <c r="B14" s="1" t="s">
        <v>61</v>
      </c>
      <c r="C14" s="16">
        <v>1700</v>
      </c>
      <c r="D14" s="3">
        <v>1700</v>
      </c>
      <c r="E14" s="3">
        <v>1700</v>
      </c>
      <c r="F14" s="3">
        <v>0</v>
      </c>
      <c r="G14" s="3">
        <f t="shared" si="0"/>
        <v>-1700</v>
      </c>
      <c r="H14" s="3">
        <v>1700</v>
      </c>
    </row>
    <row r="15" spans="1:9" x14ac:dyDescent="0.2">
      <c r="A15" s="1">
        <v>3006</v>
      </c>
      <c r="B15" s="1" t="s">
        <v>62</v>
      </c>
      <c r="C15" s="16">
        <v>254.15</v>
      </c>
      <c r="D15" s="3">
        <v>300</v>
      </c>
      <c r="E15" s="3">
        <v>300</v>
      </c>
      <c r="F15" s="3">
        <v>0</v>
      </c>
      <c r="G15" s="3">
        <f t="shared" si="0"/>
        <v>-300</v>
      </c>
      <c r="H15" s="3">
        <v>300</v>
      </c>
    </row>
    <row r="16" spans="1:9" x14ac:dyDescent="0.2">
      <c r="A16" s="1">
        <v>3015</v>
      </c>
      <c r="B16" s="1" t="s">
        <v>64</v>
      </c>
      <c r="C16" s="16">
        <v>500</v>
      </c>
      <c r="D16" s="3">
        <v>200</v>
      </c>
      <c r="E16" s="3">
        <v>200</v>
      </c>
      <c r="F16" s="3">
        <v>50</v>
      </c>
      <c r="G16" s="3">
        <f t="shared" si="0"/>
        <v>-150</v>
      </c>
      <c r="H16" s="3">
        <v>200</v>
      </c>
    </row>
    <row r="17" spans="1:9" x14ac:dyDescent="0.2">
      <c r="A17" s="1">
        <v>8005</v>
      </c>
      <c r="B17" s="1" t="s">
        <v>160</v>
      </c>
      <c r="C17" s="16">
        <v>0</v>
      </c>
      <c r="D17" s="3">
        <v>0</v>
      </c>
      <c r="E17" s="3">
        <v>0</v>
      </c>
      <c r="F17" s="3">
        <v>0</v>
      </c>
      <c r="G17" s="3">
        <f t="shared" si="0"/>
        <v>0</v>
      </c>
      <c r="H17" s="3">
        <v>0</v>
      </c>
    </row>
    <row r="18" spans="1:9" x14ac:dyDescent="0.2">
      <c r="A18" s="4" t="s">
        <v>17</v>
      </c>
      <c r="B18" s="4"/>
      <c r="C18" s="17">
        <f t="shared" ref="C18:H18" si="1">SUM(C11:C17)</f>
        <v>86241.299999999988</v>
      </c>
      <c r="D18" s="5">
        <f t="shared" si="1"/>
        <v>74450</v>
      </c>
      <c r="E18" s="5">
        <f t="shared" si="1"/>
        <v>84450</v>
      </c>
      <c r="F18" s="5">
        <f t="shared" si="1"/>
        <v>53206.879999999997</v>
      </c>
      <c r="G18" s="5">
        <f t="shared" si="1"/>
        <v>-31243.119999999999</v>
      </c>
      <c r="H18" s="5">
        <f t="shared" si="1"/>
        <v>74450</v>
      </c>
    </row>
    <row r="19" spans="1:9" x14ac:dyDescent="0.2">
      <c r="A19" s="2"/>
      <c r="B19" s="2"/>
      <c r="C19" s="18"/>
      <c r="D19" s="6"/>
      <c r="E19" s="6"/>
      <c r="F19" s="6"/>
      <c r="G19" s="6"/>
      <c r="H19" s="6"/>
    </row>
    <row r="20" spans="1:9" x14ac:dyDescent="0.2">
      <c r="A20" s="1" t="s">
        <v>3</v>
      </c>
    </row>
    <row r="21" spans="1:9" x14ac:dyDescent="0.2">
      <c r="A21" s="1">
        <v>300</v>
      </c>
      <c r="B21" s="1" t="s">
        <v>65</v>
      </c>
    </row>
    <row r="22" spans="1:9" x14ac:dyDescent="0.2">
      <c r="A22" s="1" t="s">
        <v>66</v>
      </c>
      <c r="B22" s="1" t="s">
        <v>67</v>
      </c>
      <c r="C22" s="16">
        <v>437.53</v>
      </c>
      <c r="D22" s="3">
        <v>500</v>
      </c>
      <c r="E22" s="3">
        <v>500</v>
      </c>
      <c r="F22" s="3">
        <v>117.08</v>
      </c>
      <c r="G22" s="3">
        <f>SUM(E22-F22)</f>
        <v>382.92</v>
      </c>
      <c r="H22" s="3">
        <v>500</v>
      </c>
      <c r="I22" s="39" t="s">
        <v>209</v>
      </c>
    </row>
    <row r="23" spans="1:9" x14ac:dyDescent="0.2">
      <c r="A23" s="1" t="s">
        <v>68</v>
      </c>
      <c r="B23" s="1" t="s">
        <v>69</v>
      </c>
      <c r="C23" s="16">
        <v>394.3</v>
      </c>
      <c r="D23" s="3">
        <v>600</v>
      </c>
      <c r="E23" s="3">
        <v>200</v>
      </c>
      <c r="F23" s="3">
        <v>0</v>
      </c>
      <c r="G23" s="3">
        <f t="shared" ref="G23:G34" si="2">SUM(E23-F23)</f>
        <v>200</v>
      </c>
      <c r="H23" s="3">
        <v>600</v>
      </c>
      <c r="I23" s="39" t="s">
        <v>208</v>
      </c>
    </row>
    <row r="24" spans="1:9" x14ac:dyDescent="0.2">
      <c r="A24" s="1" t="s">
        <v>70</v>
      </c>
      <c r="B24" s="1" t="s">
        <v>71</v>
      </c>
      <c r="C24" s="16">
        <v>3286.37</v>
      </c>
      <c r="D24" s="3">
        <v>1500</v>
      </c>
      <c r="E24" s="3">
        <v>1500</v>
      </c>
      <c r="F24" s="3">
        <v>0</v>
      </c>
      <c r="G24" s="3">
        <f t="shared" si="2"/>
        <v>1500</v>
      </c>
      <c r="H24" s="3">
        <v>1000</v>
      </c>
    </row>
    <row r="25" spans="1:9" x14ac:dyDescent="0.2">
      <c r="A25" s="1" t="s">
        <v>72</v>
      </c>
      <c r="B25" s="1" t="s">
        <v>73</v>
      </c>
      <c r="C25" s="16">
        <v>1322.35</v>
      </c>
      <c r="D25" s="3">
        <v>1800</v>
      </c>
      <c r="E25" s="3">
        <v>1800</v>
      </c>
      <c r="F25" s="3">
        <v>777.4</v>
      </c>
      <c r="G25" s="3">
        <f t="shared" si="2"/>
        <v>1022.6</v>
      </c>
      <c r="H25" s="3">
        <v>1900</v>
      </c>
    </row>
    <row r="26" spans="1:9" x14ac:dyDescent="0.2">
      <c r="A26" s="1" t="s">
        <v>74</v>
      </c>
      <c r="B26" s="1" t="s">
        <v>75</v>
      </c>
      <c r="C26" s="16">
        <v>33066.6</v>
      </c>
      <c r="D26" s="3">
        <v>38000</v>
      </c>
      <c r="E26" s="3">
        <v>38000</v>
      </c>
      <c r="F26" s="3">
        <v>15222.66</v>
      </c>
      <c r="G26" s="3">
        <f t="shared" si="2"/>
        <v>22777.34</v>
      </c>
      <c r="H26" s="3">
        <v>40000</v>
      </c>
      <c r="I26" s="39" t="s">
        <v>220</v>
      </c>
    </row>
    <row r="27" spans="1:9" x14ac:dyDescent="0.2">
      <c r="A27" s="1" t="s">
        <v>76</v>
      </c>
      <c r="B27" s="1" t="s">
        <v>77</v>
      </c>
      <c r="C27" s="16">
        <v>547.79</v>
      </c>
      <c r="D27" s="3">
        <v>1000</v>
      </c>
      <c r="E27" s="3">
        <v>1000</v>
      </c>
      <c r="F27" s="3">
        <v>78.66</v>
      </c>
      <c r="G27" s="3">
        <f t="shared" si="2"/>
        <v>921.34</v>
      </c>
      <c r="H27" s="3">
        <v>1000</v>
      </c>
    </row>
    <row r="28" spans="1:9" x14ac:dyDescent="0.2">
      <c r="A28" s="1" t="s">
        <v>78</v>
      </c>
      <c r="B28" s="1" t="s">
        <v>79</v>
      </c>
      <c r="C28" s="16">
        <v>87.15</v>
      </c>
      <c r="D28" s="3">
        <v>250</v>
      </c>
      <c r="E28" s="3">
        <v>0</v>
      </c>
      <c r="F28" s="3">
        <v>0</v>
      </c>
      <c r="G28" s="3">
        <f t="shared" si="2"/>
        <v>0</v>
      </c>
      <c r="H28" s="3">
        <v>200</v>
      </c>
      <c r="I28" s="39" t="s">
        <v>268</v>
      </c>
    </row>
    <row r="29" spans="1:9" x14ac:dyDescent="0.2">
      <c r="A29" s="1" t="s">
        <v>80</v>
      </c>
      <c r="B29" s="1" t="s">
        <v>81</v>
      </c>
      <c r="C29" s="16">
        <v>2171.1</v>
      </c>
      <c r="D29" s="3">
        <v>2000</v>
      </c>
      <c r="E29" s="3">
        <v>2000</v>
      </c>
      <c r="F29" s="3">
        <v>963.41</v>
      </c>
      <c r="G29" s="3">
        <f t="shared" si="2"/>
        <v>1036.5900000000001</v>
      </c>
      <c r="H29" s="3">
        <v>2000</v>
      </c>
    </row>
    <row r="30" spans="1:9" x14ac:dyDescent="0.2">
      <c r="A30" s="1" t="s">
        <v>82</v>
      </c>
      <c r="B30" s="1" t="s">
        <v>83</v>
      </c>
      <c r="C30" s="16">
        <v>2323.13</v>
      </c>
      <c r="D30" s="3">
        <v>0</v>
      </c>
      <c r="E30" s="3">
        <v>0</v>
      </c>
      <c r="F30" s="3">
        <v>0</v>
      </c>
      <c r="G30" s="3">
        <f t="shared" si="2"/>
        <v>0</v>
      </c>
      <c r="H30" s="3">
        <v>0</v>
      </c>
    </row>
    <row r="31" spans="1:9" x14ac:dyDescent="0.2">
      <c r="A31" s="1" t="s">
        <v>84</v>
      </c>
      <c r="B31" s="1" t="s">
        <v>85</v>
      </c>
      <c r="C31" s="16">
        <v>9220</v>
      </c>
      <c r="D31" s="3">
        <v>8000</v>
      </c>
      <c r="E31" s="3">
        <v>8000</v>
      </c>
      <c r="F31" s="3">
        <v>2350</v>
      </c>
      <c r="G31" s="3">
        <f t="shared" si="2"/>
        <v>5650</v>
      </c>
      <c r="H31" s="3">
        <v>8000</v>
      </c>
    </row>
    <row r="32" spans="1:9" x14ac:dyDescent="0.2">
      <c r="A32" s="1" t="s">
        <v>86</v>
      </c>
      <c r="B32" s="1" t="s">
        <v>34</v>
      </c>
      <c r="C32" s="16">
        <v>0</v>
      </c>
      <c r="D32" s="3">
        <v>1500</v>
      </c>
      <c r="E32" s="3">
        <v>1500</v>
      </c>
      <c r="F32" s="3">
        <v>180</v>
      </c>
      <c r="G32" s="3">
        <f t="shared" si="2"/>
        <v>1320</v>
      </c>
      <c r="H32" s="3">
        <v>1500</v>
      </c>
    </row>
    <row r="33" spans="1:9" x14ac:dyDescent="0.2">
      <c r="A33" s="1" t="s">
        <v>166</v>
      </c>
      <c r="B33" s="1" t="s">
        <v>168</v>
      </c>
      <c r="C33" s="16">
        <v>0</v>
      </c>
      <c r="D33" s="3">
        <v>0</v>
      </c>
      <c r="E33" s="3">
        <v>0</v>
      </c>
      <c r="F33" s="3">
        <v>0</v>
      </c>
      <c r="G33" s="3">
        <f t="shared" si="2"/>
        <v>0</v>
      </c>
      <c r="H33" s="3">
        <v>0</v>
      </c>
    </row>
    <row r="34" spans="1:9" x14ac:dyDescent="0.2">
      <c r="A34" s="1" t="s">
        <v>167</v>
      </c>
      <c r="B34" s="1" t="s">
        <v>169</v>
      </c>
      <c r="C34" s="16">
        <v>0</v>
      </c>
      <c r="D34" s="3">
        <v>0</v>
      </c>
      <c r="E34" s="3">
        <v>0</v>
      </c>
      <c r="F34" s="3">
        <v>0</v>
      </c>
      <c r="G34" s="3">
        <f t="shared" si="2"/>
        <v>0</v>
      </c>
      <c r="H34" s="3">
        <v>0</v>
      </c>
      <c r="I34" s="39" t="s">
        <v>210</v>
      </c>
    </row>
    <row r="35" spans="1:9" x14ac:dyDescent="0.2">
      <c r="A35" s="4">
        <v>300</v>
      </c>
      <c r="B35" s="4" t="s">
        <v>26</v>
      </c>
      <c r="C35" s="17">
        <f t="shared" ref="C35:H35" si="3">SUM(C22:C34)</f>
        <v>52856.319999999992</v>
      </c>
      <c r="D35" s="5">
        <f t="shared" ref="D35" si="4">SUM(D22:D34)</f>
        <v>55150</v>
      </c>
      <c r="E35" s="5">
        <f t="shared" si="3"/>
        <v>54500</v>
      </c>
      <c r="F35" s="5">
        <f t="shared" si="3"/>
        <v>19689.21</v>
      </c>
      <c r="G35" s="5">
        <f t="shared" si="3"/>
        <v>34810.79</v>
      </c>
      <c r="H35" s="5">
        <f t="shared" si="3"/>
        <v>56700</v>
      </c>
    </row>
    <row r="36" spans="1:9" x14ac:dyDescent="0.2">
      <c r="A36" s="1">
        <v>301</v>
      </c>
      <c r="B36" s="1" t="s">
        <v>87</v>
      </c>
      <c r="G36" s="3"/>
    </row>
    <row r="37" spans="1:9" x14ac:dyDescent="0.2">
      <c r="A37" s="1" t="s">
        <v>88</v>
      </c>
      <c r="B37" s="1" t="s">
        <v>67</v>
      </c>
      <c r="C37" s="16">
        <v>589.1</v>
      </c>
      <c r="D37" s="3">
        <v>1000</v>
      </c>
      <c r="E37" s="3">
        <v>1000</v>
      </c>
      <c r="F37" s="3">
        <v>166.37</v>
      </c>
      <c r="G37" s="3">
        <f>SUM(E37-F37)</f>
        <v>833.63</v>
      </c>
      <c r="H37" s="3">
        <v>1000</v>
      </c>
    </row>
    <row r="38" spans="1:9" x14ac:dyDescent="0.2">
      <c r="A38" s="1" t="s">
        <v>89</v>
      </c>
      <c r="B38" s="1" t="s">
        <v>90</v>
      </c>
      <c r="C38" s="16">
        <v>0</v>
      </c>
      <c r="D38" s="3">
        <v>0</v>
      </c>
      <c r="E38" s="3">
        <v>0</v>
      </c>
      <c r="F38" s="3">
        <v>0</v>
      </c>
      <c r="G38" s="3">
        <f t="shared" ref="G38:G42" si="5">SUM(E38-F38)</f>
        <v>0</v>
      </c>
      <c r="H38" s="3">
        <v>0</v>
      </c>
    </row>
    <row r="39" spans="1:9" x14ac:dyDescent="0.2">
      <c r="A39" s="1" t="s">
        <v>91</v>
      </c>
      <c r="B39" s="1" t="s">
        <v>92</v>
      </c>
      <c r="C39" s="16">
        <v>0</v>
      </c>
      <c r="D39" s="3">
        <v>0</v>
      </c>
      <c r="E39" s="3">
        <v>0</v>
      </c>
      <c r="F39" s="3">
        <v>0</v>
      </c>
      <c r="G39" s="3">
        <f t="shared" si="5"/>
        <v>0</v>
      </c>
      <c r="H39" s="3">
        <v>0</v>
      </c>
    </row>
    <row r="40" spans="1:9" x14ac:dyDescent="0.2">
      <c r="A40" s="1" t="s">
        <v>93</v>
      </c>
      <c r="B40" s="1" t="s">
        <v>94</v>
      </c>
      <c r="C40" s="16">
        <v>1.43</v>
      </c>
      <c r="D40" s="3">
        <v>750</v>
      </c>
      <c r="E40" s="3">
        <v>750</v>
      </c>
      <c r="F40" s="3">
        <v>100</v>
      </c>
      <c r="G40" s="3">
        <f t="shared" si="5"/>
        <v>650</v>
      </c>
      <c r="H40" s="3">
        <v>750</v>
      </c>
    </row>
    <row r="41" spans="1:9" x14ac:dyDescent="0.2">
      <c r="A41" s="1" t="s">
        <v>95</v>
      </c>
      <c r="B41" s="1" t="s">
        <v>96</v>
      </c>
      <c r="C41" s="16">
        <v>0</v>
      </c>
      <c r="D41" s="3">
        <v>60</v>
      </c>
      <c r="E41" s="3">
        <v>55</v>
      </c>
      <c r="F41" s="3">
        <v>55</v>
      </c>
      <c r="G41" s="3">
        <f t="shared" si="5"/>
        <v>0</v>
      </c>
      <c r="H41" s="3">
        <v>55</v>
      </c>
      <c r="I41" s="39" t="s">
        <v>270</v>
      </c>
    </row>
    <row r="42" spans="1:9" x14ac:dyDescent="0.2">
      <c r="A42" s="1" t="s">
        <v>97</v>
      </c>
      <c r="B42" s="1" t="s">
        <v>71</v>
      </c>
      <c r="C42" s="16">
        <v>0</v>
      </c>
      <c r="D42" s="3">
        <v>500</v>
      </c>
      <c r="E42" s="3">
        <v>500</v>
      </c>
      <c r="F42" s="3">
        <v>0</v>
      </c>
      <c r="G42" s="3">
        <f t="shared" si="5"/>
        <v>500</v>
      </c>
      <c r="H42" s="3">
        <v>500</v>
      </c>
    </row>
    <row r="43" spans="1:9" x14ac:dyDescent="0.2">
      <c r="A43" s="4">
        <v>301</v>
      </c>
      <c r="B43" s="4" t="s">
        <v>26</v>
      </c>
      <c r="C43" s="17">
        <f t="shared" ref="C43:H43" si="6">SUM(C37:C42)</f>
        <v>590.53</v>
      </c>
      <c r="D43" s="5">
        <f t="shared" ref="D43" si="7">SUM(D37:D42)</f>
        <v>2310</v>
      </c>
      <c r="E43" s="5">
        <f t="shared" si="6"/>
        <v>2305</v>
      </c>
      <c r="F43" s="5">
        <f t="shared" si="6"/>
        <v>321.37</v>
      </c>
      <c r="G43" s="5">
        <f t="shared" si="6"/>
        <v>1983.63</v>
      </c>
      <c r="H43" s="5">
        <f t="shared" si="6"/>
        <v>2305</v>
      </c>
    </row>
    <row r="44" spans="1:9" x14ac:dyDescent="0.2">
      <c r="A44" s="1">
        <v>302</v>
      </c>
      <c r="B44" s="1" t="s">
        <v>16</v>
      </c>
      <c r="C44" s="16">
        <v>574.12</v>
      </c>
      <c r="D44" s="3">
        <v>1000</v>
      </c>
      <c r="E44" s="3">
        <v>265</v>
      </c>
      <c r="F44" s="3">
        <v>0</v>
      </c>
      <c r="G44" s="3">
        <f>SUM(E44-F44)</f>
        <v>265</v>
      </c>
      <c r="H44" s="3">
        <v>500</v>
      </c>
      <c r="I44" s="39" t="s">
        <v>265</v>
      </c>
    </row>
    <row r="45" spans="1:9" x14ac:dyDescent="0.2">
      <c r="A45" s="1">
        <v>303</v>
      </c>
      <c r="B45" s="1" t="s">
        <v>98</v>
      </c>
      <c r="G45" s="3"/>
    </row>
    <row r="46" spans="1:9" x14ac:dyDescent="0.2">
      <c r="A46" s="1" t="s">
        <v>99</v>
      </c>
      <c r="B46" s="1" t="s">
        <v>73</v>
      </c>
      <c r="C46" s="16">
        <v>0</v>
      </c>
      <c r="D46" s="3">
        <v>0</v>
      </c>
      <c r="E46" s="3">
        <v>0</v>
      </c>
      <c r="F46" s="3">
        <v>0</v>
      </c>
      <c r="G46" s="3">
        <f>SUM(E46-F46)</f>
        <v>0</v>
      </c>
      <c r="H46" s="3">
        <v>0</v>
      </c>
    </row>
    <row r="47" spans="1:9" x14ac:dyDescent="0.2">
      <c r="A47" s="1" t="s">
        <v>100</v>
      </c>
      <c r="B47" s="1" t="s">
        <v>23</v>
      </c>
      <c r="C47" s="16">
        <v>6640.08</v>
      </c>
      <c r="D47" s="3">
        <v>7000</v>
      </c>
      <c r="E47" s="3">
        <v>7000</v>
      </c>
      <c r="F47" s="3">
        <v>2932.14</v>
      </c>
      <c r="G47" s="3">
        <f t="shared" ref="G47:G48" si="8">SUM(E47-F47)</f>
        <v>4067.86</v>
      </c>
      <c r="H47" s="3">
        <v>5500</v>
      </c>
      <c r="I47" s="39" t="s">
        <v>222</v>
      </c>
    </row>
    <row r="48" spans="1:9" x14ac:dyDescent="0.2">
      <c r="A48" s="1" t="s">
        <v>101</v>
      </c>
      <c r="B48" s="1" t="s">
        <v>102</v>
      </c>
      <c r="C48" s="16">
        <v>1226.3699999999999</v>
      </c>
      <c r="D48" s="3">
        <v>1000</v>
      </c>
      <c r="E48" s="3">
        <v>1000</v>
      </c>
      <c r="F48" s="3">
        <v>555.04</v>
      </c>
      <c r="G48" s="3">
        <f t="shared" si="8"/>
        <v>444.96000000000004</v>
      </c>
      <c r="H48" s="3">
        <v>1100</v>
      </c>
    </row>
    <row r="49" spans="1:9" x14ac:dyDescent="0.2">
      <c r="A49" s="4">
        <v>303</v>
      </c>
      <c r="B49" s="4" t="s">
        <v>26</v>
      </c>
      <c r="C49" s="17">
        <f t="shared" ref="C49:H49" si="9">SUM(C46:C48)</f>
        <v>7866.45</v>
      </c>
      <c r="D49" s="5">
        <f t="shared" ref="D49" si="10">SUM(D46:D48)</f>
        <v>8000</v>
      </c>
      <c r="E49" s="5">
        <f t="shared" si="9"/>
        <v>8000</v>
      </c>
      <c r="F49" s="5">
        <f t="shared" si="9"/>
        <v>3487.18</v>
      </c>
      <c r="G49" s="5">
        <f t="shared" si="9"/>
        <v>4512.82</v>
      </c>
      <c r="H49" s="5">
        <f t="shared" si="9"/>
        <v>6600</v>
      </c>
    </row>
    <row r="50" spans="1:9" x14ac:dyDescent="0.2">
      <c r="A50" s="1">
        <v>304</v>
      </c>
      <c r="B50" s="1" t="s">
        <v>103</v>
      </c>
      <c r="C50" s="16">
        <v>0</v>
      </c>
      <c r="D50" s="3">
        <v>250</v>
      </c>
      <c r="E50" s="3">
        <v>250</v>
      </c>
      <c r="F50" s="3">
        <v>19.899999999999999</v>
      </c>
      <c r="G50" s="3">
        <f>SUM(E50-F50)</f>
        <v>230.1</v>
      </c>
      <c r="H50" s="3">
        <v>250</v>
      </c>
    </row>
    <row r="51" spans="1:9" x14ac:dyDescent="0.2">
      <c r="A51" s="1">
        <v>305</v>
      </c>
      <c r="B51" s="1" t="s">
        <v>104</v>
      </c>
      <c r="C51" s="16">
        <v>188.74</v>
      </c>
      <c r="D51" s="3">
        <v>250</v>
      </c>
      <c r="E51" s="3">
        <v>250</v>
      </c>
      <c r="F51" s="3">
        <v>158.66999999999999</v>
      </c>
      <c r="G51" s="3">
        <f t="shared" ref="G51:G68" si="11">SUM(E51-F51)</f>
        <v>91.330000000000013</v>
      </c>
      <c r="H51" s="3">
        <v>500</v>
      </c>
    </row>
    <row r="52" spans="1:9" x14ac:dyDescent="0.2">
      <c r="A52" s="1">
        <v>307</v>
      </c>
      <c r="B52" s="1" t="s">
        <v>105</v>
      </c>
      <c r="C52" s="16">
        <v>865.72</v>
      </c>
      <c r="D52" s="3">
        <v>1200</v>
      </c>
      <c r="E52" s="3">
        <v>1200</v>
      </c>
      <c r="F52" s="3">
        <v>922.21</v>
      </c>
      <c r="G52" s="3">
        <f t="shared" si="11"/>
        <v>277.78999999999996</v>
      </c>
      <c r="H52" s="3">
        <v>1000</v>
      </c>
    </row>
    <row r="53" spans="1:9" x14ac:dyDescent="0.2">
      <c r="A53" s="1">
        <v>308</v>
      </c>
      <c r="B53" s="1" t="s">
        <v>106</v>
      </c>
      <c r="C53" s="16">
        <v>70</v>
      </c>
      <c r="D53" s="3">
        <v>1000</v>
      </c>
      <c r="E53" s="3">
        <v>7850</v>
      </c>
      <c r="F53" s="3">
        <v>187</v>
      </c>
      <c r="G53" s="3">
        <f t="shared" si="11"/>
        <v>7663</v>
      </c>
      <c r="H53" s="3">
        <v>1000</v>
      </c>
      <c r="I53" s="39" t="s">
        <v>273</v>
      </c>
    </row>
    <row r="54" spans="1:9" x14ac:dyDescent="0.2">
      <c r="A54" s="1">
        <v>310</v>
      </c>
      <c r="B54" s="1" t="s">
        <v>107</v>
      </c>
      <c r="C54" s="16">
        <v>7353.29</v>
      </c>
      <c r="D54" s="3">
        <v>9000</v>
      </c>
      <c r="E54" s="3">
        <v>11000</v>
      </c>
      <c r="F54" s="3">
        <v>13029.48</v>
      </c>
      <c r="G54" s="3">
        <f t="shared" si="11"/>
        <v>-2029.4799999999996</v>
      </c>
      <c r="H54" s="3">
        <v>9000</v>
      </c>
      <c r="I54" s="39" t="s">
        <v>274</v>
      </c>
    </row>
    <row r="55" spans="1:9" x14ac:dyDescent="0.2">
      <c r="A55" s="1">
        <v>311</v>
      </c>
      <c r="B55" s="1" t="s">
        <v>108</v>
      </c>
      <c r="C55" s="16">
        <v>1965.6</v>
      </c>
      <c r="D55" s="3">
        <v>2000</v>
      </c>
      <c r="E55" s="3">
        <v>2000</v>
      </c>
      <c r="F55" s="3">
        <v>0</v>
      </c>
      <c r="G55" s="3">
        <f t="shared" si="11"/>
        <v>2000</v>
      </c>
      <c r="H55" s="3">
        <v>2000</v>
      </c>
    </row>
    <row r="56" spans="1:9" x14ac:dyDescent="0.2">
      <c r="A56" s="1">
        <v>313</v>
      </c>
      <c r="B56" s="1" t="s">
        <v>193</v>
      </c>
      <c r="C56" s="16">
        <v>0</v>
      </c>
      <c r="D56" s="3">
        <v>4000</v>
      </c>
      <c r="E56" s="3">
        <v>0</v>
      </c>
      <c r="F56" s="3">
        <v>0</v>
      </c>
      <c r="G56" s="3">
        <f t="shared" si="11"/>
        <v>0</v>
      </c>
      <c r="H56" s="3">
        <v>4000</v>
      </c>
      <c r="I56" s="39" t="s">
        <v>275</v>
      </c>
    </row>
    <row r="57" spans="1:9" x14ac:dyDescent="0.2">
      <c r="A57" s="1">
        <v>315</v>
      </c>
      <c r="B57" s="1" t="s">
        <v>109</v>
      </c>
      <c r="C57" s="16">
        <v>0</v>
      </c>
      <c r="D57" s="3">
        <v>10</v>
      </c>
      <c r="E57" s="3">
        <v>10</v>
      </c>
      <c r="F57" s="3">
        <v>0</v>
      </c>
      <c r="G57" s="3">
        <f t="shared" si="11"/>
        <v>10</v>
      </c>
      <c r="H57" s="3">
        <v>10</v>
      </c>
    </row>
    <row r="58" spans="1:9" x14ac:dyDescent="0.2">
      <c r="A58" s="1">
        <v>316</v>
      </c>
      <c r="B58" s="1" t="s">
        <v>110</v>
      </c>
      <c r="C58" s="16">
        <v>0</v>
      </c>
      <c r="D58" s="3">
        <v>250</v>
      </c>
      <c r="E58" s="3">
        <v>250</v>
      </c>
      <c r="F58" s="3">
        <v>0</v>
      </c>
      <c r="G58" s="3">
        <f t="shared" si="11"/>
        <v>250</v>
      </c>
      <c r="H58" s="3">
        <v>250</v>
      </c>
    </row>
    <row r="59" spans="1:9" x14ac:dyDescent="0.2">
      <c r="A59" s="1">
        <v>318</v>
      </c>
      <c r="B59" s="1" t="s">
        <v>111</v>
      </c>
      <c r="C59" s="16">
        <v>0</v>
      </c>
      <c r="D59" s="3">
        <v>50</v>
      </c>
      <c r="E59" s="3">
        <v>50</v>
      </c>
      <c r="F59" s="3">
        <v>0</v>
      </c>
      <c r="G59" s="3">
        <f t="shared" si="11"/>
        <v>50</v>
      </c>
      <c r="H59" s="3">
        <v>50</v>
      </c>
    </row>
    <row r="60" spans="1:9" x14ac:dyDescent="0.2">
      <c r="A60" s="1">
        <v>320</v>
      </c>
      <c r="B60" s="1" t="s">
        <v>112</v>
      </c>
      <c r="C60" s="16">
        <v>0</v>
      </c>
      <c r="D60" s="3">
        <v>350</v>
      </c>
      <c r="E60" s="3">
        <v>350</v>
      </c>
      <c r="F60" s="3">
        <v>12.49</v>
      </c>
      <c r="G60" s="3">
        <f t="shared" si="11"/>
        <v>337.51</v>
      </c>
      <c r="H60" s="3">
        <v>350</v>
      </c>
    </row>
    <row r="61" spans="1:9" x14ac:dyDescent="0.2">
      <c r="A61" s="1">
        <v>321</v>
      </c>
      <c r="B61" s="1" t="s">
        <v>170</v>
      </c>
      <c r="C61" s="16">
        <v>0</v>
      </c>
      <c r="D61" s="3">
        <v>700</v>
      </c>
      <c r="E61" s="3">
        <v>700</v>
      </c>
      <c r="F61" s="3">
        <v>0</v>
      </c>
      <c r="G61" s="3">
        <f t="shared" si="11"/>
        <v>700</v>
      </c>
      <c r="H61" s="3">
        <v>1000</v>
      </c>
      <c r="I61" s="39" t="s">
        <v>219</v>
      </c>
    </row>
    <row r="62" spans="1:9" x14ac:dyDescent="0.2">
      <c r="A62" s="1">
        <v>322</v>
      </c>
      <c r="B62" s="1" t="s">
        <v>271</v>
      </c>
      <c r="C62" s="16">
        <v>0</v>
      </c>
      <c r="D62" s="3">
        <v>0</v>
      </c>
      <c r="E62" s="3">
        <v>0</v>
      </c>
      <c r="F62" s="3">
        <v>0</v>
      </c>
      <c r="G62" s="3">
        <f t="shared" si="11"/>
        <v>0</v>
      </c>
      <c r="H62" s="3">
        <v>0</v>
      </c>
    </row>
    <row r="63" spans="1:9" x14ac:dyDescent="0.2">
      <c r="A63" s="1">
        <v>805</v>
      </c>
      <c r="B63" s="1" t="s">
        <v>161</v>
      </c>
      <c r="C63" s="16">
        <v>0</v>
      </c>
      <c r="D63" s="3">
        <v>80</v>
      </c>
      <c r="E63" s="3">
        <v>75</v>
      </c>
      <c r="F63" s="3">
        <v>75</v>
      </c>
      <c r="G63" s="3">
        <f t="shared" si="11"/>
        <v>0</v>
      </c>
      <c r="H63" s="3">
        <v>0</v>
      </c>
    </row>
    <row r="64" spans="1:9" x14ac:dyDescent="0.2">
      <c r="A64" s="1">
        <v>810</v>
      </c>
      <c r="B64" s="1" t="s">
        <v>162</v>
      </c>
      <c r="C64" s="16">
        <v>1788.27</v>
      </c>
      <c r="D64" s="3">
        <v>0</v>
      </c>
      <c r="E64" s="3">
        <v>0</v>
      </c>
      <c r="F64" s="3">
        <v>290.83</v>
      </c>
      <c r="G64" s="3">
        <f t="shared" si="11"/>
        <v>-290.83</v>
      </c>
      <c r="H64" s="3">
        <v>100</v>
      </c>
      <c r="I64" s="38" t="s">
        <v>277</v>
      </c>
    </row>
    <row r="65" spans="1:9" x14ac:dyDescent="0.2">
      <c r="A65" s="1">
        <v>811</v>
      </c>
      <c r="B65" s="1" t="s">
        <v>163</v>
      </c>
      <c r="C65" s="16">
        <v>0</v>
      </c>
      <c r="D65" s="3">
        <v>0</v>
      </c>
      <c r="E65" s="3">
        <v>0</v>
      </c>
      <c r="F65" s="3">
        <v>0</v>
      </c>
      <c r="G65" s="3">
        <f t="shared" si="11"/>
        <v>0</v>
      </c>
      <c r="H65" s="3">
        <v>0</v>
      </c>
      <c r="I65" s="38"/>
    </row>
    <row r="66" spans="1:9" x14ac:dyDescent="0.2">
      <c r="A66" s="1">
        <v>815</v>
      </c>
      <c r="B66" s="1" t="s">
        <v>171</v>
      </c>
      <c r="C66" s="16">
        <v>0</v>
      </c>
      <c r="D66" s="3">
        <v>0</v>
      </c>
      <c r="E66" s="3">
        <v>0</v>
      </c>
      <c r="F66" s="3">
        <v>0</v>
      </c>
      <c r="G66" s="3">
        <f t="shared" si="11"/>
        <v>0</v>
      </c>
      <c r="H66" s="3">
        <v>0</v>
      </c>
    </row>
    <row r="67" spans="1:9" x14ac:dyDescent="0.2">
      <c r="A67" s="1">
        <v>820</v>
      </c>
      <c r="B67" s="1" t="s">
        <v>172</v>
      </c>
      <c r="C67" s="16">
        <v>1575</v>
      </c>
      <c r="D67" s="3">
        <v>500</v>
      </c>
      <c r="E67" s="3">
        <v>500</v>
      </c>
      <c r="F67" s="3">
        <v>29.16</v>
      </c>
      <c r="G67" s="3">
        <f t="shared" si="11"/>
        <v>470.84</v>
      </c>
      <c r="H67" s="3">
        <v>0</v>
      </c>
    </row>
    <row r="68" spans="1:9" x14ac:dyDescent="0.2">
      <c r="A68" s="1">
        <v>825</v>
      </c>
      <c r="B68" s="1" t="s">
        <v>173</v>
      </c>
      <c r="C68" s="16">
        <v>149.05000000000001</v>
      </c>
      <c r="D68" s="3">
        <v>300</v>
      </c>
      <c r="E68" s="3">
        <v>300</v>
      </c>
      <c r="F68" s="3">
        <v>114.02</v>
      </c>
      <c r="G68" s="3">
        <f t="shared" si="11"/>
        <v>185.98000000000002</v>
      </c>
      <c r="H68" s="3">
        <v>350</v>
      </c>
    </row>
    <row r="69" spans="1:9" s="2" customFormat="1" x14ac:dyDescent="0.2">
      <c r="A69" s="4" t="s">
        <v>22</v>
      </c>
      <c r="B69" s="4"/>
      <c r="C69" s="17">
        <f>SUM(C35,C43,C44,C49,C50,C51,C52,C53,C54,C55,C56:C68)</f>
        <v>75843.09</v>
      </c>
      <c r="D69" s="5">
        <f t="shared" ref="D69:H69" si="12">SUM(D35,D43,D44,D49,D50,D51,D52,D53,D54,D55,D56:D68)</f>
        <v>86400</v>
      </c>
      <c r="E69" s="5">
        <f t="shared" si="12"/>
        <v>89855</v>
      </c>
      <c r="F69" s="5">
        <f t="shared" si="12"/>
        <v>38336.519999999997</v>
      </c>
      <c r="G69" s="5">
        <f t="shared" si="12"/>
        <v>51518.479999999996</v>
      </c>
      <c r="H69" s="5">
        <f t="shared" si="12"/>
        <v>85965</v>
      </c>
      <c r="I69" s="43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8120-FFCB-472E-B3A5-88B4F2AC18FD}">
  <dimension ref="A2:I40"/>
  <sheetViews>
    <sheetView zoomScale="120" zoomScaleNormal="120" workbookViewId="0">
      <pane ySplit="7" topLeftCell="A17" activePane="bottomLeft" state="frozen"/>
      <selection pane="bottomLeft" activeCell="E32" sqref="E32"/>
    </sheetView>
  </sheetViews>
  <sheetFormatPr defaultColWidth="25.42578125" defaultRowHeight="12" x14ac:dyDescent="0.2"/>
  <cols>
    <col min="1" max="1" width="12.7109375" style="1" customWidth="1"/>
    <col min="2" max="2" width="31.140625" style="1" customWidth="1"/>
    <col min="3" max="3" width="11" style="14" bestFit="1" customWidth="1"/>
    <col min="4" max="8" width="11" style="1" bestFit="1" customWidth="1"/>
    <col min="9" max="9" width="83.5703125" style="1" customWidth="1"/>
    <col min="10" max="16384" width="25.42578125" style="1"/>
  </cols>
  <sheetData>
    <row r="2" spans="1:9" x14ac:dyDescent="0.2">
      <c r="B2" s="1" t="s">
        <v>279</v>
      </c>
    </row>
    <row r="3" spans="1:9" x14ac:dyDescent="0.2">
      <c r="B3" s="1" t="s">
        <v>223</v>
      </c>
    </row>
    <row r="5" spans="1:9" x14ac:dyDescent="0.2">
      <c r="C5" s="15" t="s">
        <v>7</v>
      </c>
      <c r="D5" s="2" t="s">
        <v>200</v>
      </c>
      <c r="E5" s="2" t="s">
        <v>8</v>
      </c>
      <c r="F5" s="2" t="s">
        <v>9</v>
      </c>
      <c r="G5" s="2" t="s">
        <v>10</v>
      </c>
      <c r="H5" s="2" t="s">
        <v>205</v>
      </c>
      <c r="I5" s="2" t="s">
        <v>165</v>
      </c>
    </row>
    <row r="6" spans="1:9" x14ac:dyDescent="0.2">
      <c r="C6" s="15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x14ac:dyDescent="0.2">
      <c r="A7" s="2" t="s">
        <v>179</v>
      </c>
    </row>
    <row r="8" spans="1:9" x14ac:dyDescent="0.2">
      <c r="A8" s="2" t="s">
        <v>2</v>
      </c>
    </row>
    <row r="9" spans="1:9" x14ac:dyDescent="0.2">
      <c r="A9" s="1">
        <v>5001</v>
      </c>
      <c r="B9" s="1" t="s">
        <v>113</v>
      </c>
      <c r="C9" s="16">
        <v>15544.14</v>
      </c>
      <c r="D9" s="3">
        <v>15000</v>
      </c>
      <c r="E9" s="3">
        <v>15000</v>
      </c>
      <c r="F9" s="3">
        <v>7432.65</v>
      </c>
      <c r="G9" s="3">
        <f>SUM(F9-E9)</f>
        <v>-7567.35</v>
      </c>
      <c r="H9" s="3">
        <v>15000</v>
      </c>
    </row>
    <row r="10" spans="1:9" x14ac:dyDescent="0.2">
      <c r="A10" s="1">
        <v>5002</v>
      </c>
      <c r="B10" s="1" t="s">
        <v>114</v>
      </c>
      <c r="C10" s="16">
        <v>416.67</v>
      </c>
      <c r="D10" s="3">
        <v>1500</v>
      </c>
      <c r="E10" s="3">
        <v>1500</v>
      </c>
      <c r="F10" s="3">
        <v>877.13</v>
      </c>
      <c r="G10" s="3">
        <f t="shared" ref="G10:G15" si="0">SUM(F10-E10)</f>
        <v>-622.87</v>
      </c>
      <c r="H10" s="3">
        <v>1500</v>
      </c>
    </row>
    <row r="11" spans="1:9" x14ac:dyDescent="0.2">
      <c r="A11" s="1">
        <v>5003</v>
      </c>
      <c r="B11" s="1" t="s">
        <v>115</v>
      </c>
      <c r="C11" s="16">
        <v>7832.51</v>
      </c>
      <c r="D11" s="3">
        <v>5000</v>
      </c>
      <c r="E11" s="3">
        <v>5000</v>
      </c>
      <c r="F11" s="3">
        <v>3879.22</v>
      </c>
      <c r="G11" s="3">
        <f t="shared" si="0"/>
        <v>-1120.7800000000002</v>
      </c>
      <c r="H11" s="3">
        <v>5000</v>
      </c>
    </row>
    <row r="12" spans="1:9" x14ac:dyDescent="0.2">
      <c r="A12" s="1">
        <v>5004</v>
      </c>
      <c r="B12" s="1" t="s">
        <v>116</v>
      </c>
      <c r="C12" s="16">
        <v>11324.22</v>
      </c>
      <c r="D12" s="3">
        <v>11000</v>
      </c>
      <c r="E12" s="3">
        <v>11000</v>
      </c>
      <c r="F12" s="3">
        <v>9120.5</v>
      </c>
      <c r="G12" s="3">
        <f t="shared" si="0"/>
        <v>-1879.5</v>
      </c>
      <c r="H12" s="3">
        <v>10000</v>
      </c>
    </row>
    <row r="13" spans="1:9" x14ac:dyDescent="0.2">
      <c r="A13" s="1">
        <v>5010</v>
      </c>
      <c r="B13" s="1" t="s">
        <v>117</v>
      </c>
      <c r="C13" s="16">
        <v>63.34</v>
      </c>
      <c r="D13" s="3">
        <v>0</v>
      </c>
      <c r="E13" s="3">
        <v>0</v>
      </c>
      <c r="F13" s="3">
        <v>83.33</v>
      </c>
      <c r="G13" s="3">
        <f t="shared" si="0"/>
        <v>83.33</v>
      </c>
      <c r="H13" s="3">
        <v>0</v>
      </c>
    </row>
    <row r="14" spans="1:9" x14ac:dyDescent="0.2">
      <c r="A14" s="1">
        <v>5015</v>
      </c>
      <c r="B14" s="1" t="s">
        <v>118</v>
      </c>
      <c r="C14" s="16">
        <v>0</v>
      </c>
      <c r="D14" s="3">
        <v>0</v>
      </c>
      <c r="E14" s="3">
        <v>0</v>
      </c>
      <c r="F14" s="3">
        <v>0</v>
      </c>
      <c r="G14" s="3">
        <f t="shared" si="0"/>
        <v>0</v>
      </c>
      <c r="H14" s="3">
        <v>0</v>
      </c>
    </row>
    <row r="15" spans="1:9" x14ac:dyDescent="0.2">
      <c r="A15" s="1">
        <v>5020</v>
      </c>
      <c r="B15" s="1" t="s">
        <v>145</v>
      </c>
      <c r="C15" s="16">
        <v>23444.45</v>
      </c>
      <c r="D15" s="3">
        <v>0</v>
      </c>
      <c r="E15" s="3">
        <v>0</v>
      </c>
      <c r="F15" s="3">
        <v>0</v>
      </c>
      <c r="G15" s="3">
        <f t="shared" si="0"/>
        <v>0</v>
      </c>
      <c r="H15" s="3">
        <v>0</v>
      </c>
    </row>
    <row r="16" spans="1:9" x14ac:dyDescent="0.2">
      <c r="A16" s="4" t="s">
        <v>17</v>
      </c>
      <c r="B16" s="4"/>
      <c r="C16" s="17">
        <f t="shared" ref="C16:H16" si="1">SUM(C9:C15)</f>
        <v>58625.33</v>
      </c>
      <c r="D16" s="5">
        <f t="shared" si="1"/>
        <v>32500</v>
      </c>
      <c r="E16" s="5">
        <f t="shared" si="1"/>
        <v>32500</v>
      </c>
      <c r="F16" s="5">
        <f>SUM(F9:F15)</f>
        <v>21392.83</v>
      </c>
      <c r="G16" s="5">
        <f t="shared" si="1"/>
        <v>-11107.17</v>
      </c>
      <c r="H16" s="5">
        <f t="shared" si="1"/>
        <v>31500</v>
      </c>
      <c r="I16" s="3"/>
    </row>
    <row r="17" spans="1:9" x14ac:dyDescent="0.2">
      <c r="C17" s="16"/>
      <c r="D17" s="3"/>
      <c r="E17" s="3"/>
      <c r="F17" s="3"/>
      <c r="G17" s="3"/>
      <c r="H17" s="3"/>
      <c r="I17" s="3"/>
    </row>
    <row r="18" spans="1:9" x14ac:dyDescent="0.2">
      <c r="A18" s="2" t="s">
        <v>3</v>
      </c>
    </row>
    <row r="19" spans="1:9" x14ac:dyDescent="0.2">
      <c r="A19" s="1">
        <v>502</v>
      </c>
      <c r="B19" s="1" t="s">
        <v>119</v>
      </c>
      <c r="C19" s="16"/>
      <c r="D19" s="3"/>
      <c r="E19" s="3"/>
      <c r="F19" s="3"/>
      <c r="G19" s="3"/>
      <c r="H19" s="3"/>
    </row>
    <row r="20" spans="1:9" x14ac:dyDescent="0.2">
      <c r="A20" s="1" t="s">
        <v>120</v>
      </c>
      <c r="B20" s="1" t="s">
        <v>121</v>
      </c>
      <c r="C20" s="16">
        <v>4441.1000000000004</v>
      </c>
      <c r="D20" s="3">
        <v>6000</v>
      </c>
      <c r="E20" s="3">
        <v>6000</v>
      </c>
      <c r="F20" s="3">
        <v>2799.15</v>
      </c>
      <c r="G20" s="3">
        <f>SUM(E20-F20)</f>
        <v>3200.85</v>
      </c>
      <c r="H20" s="3">
        <v>6000</v>
      </c>
    </row>
    <row r="21" spans="1:9" x14ac:dyDescent="0.2">
      <c r="A21" s="1" t="s">
        <v>122</v>
      </c>
      <c r="B21" s="1" t="s">
        <v>123</v>
      </c>
      <c r="C21" s="16">
        <v>4160.1400000000003</v>
      </c>
      <c r="D21" s="3">
        <v>3200</v>
      </c>
      <c r="E21" s="3">
        <v>3200</v>
      </c>
      <c r="F21" s="3">
        <v>911.65</v>
      </c>
      <c r="G21" s="3">
        <f t="shared" ref="G21:G24" si="2">SUM(E21-F21)</f>
        <v>2288.35</v>
      </c>
      <c r="H21" s="3">
        <v>3200</v>
      </c>
    </row>
    <row r="22" spans="1:9" x14ac:dyDescent="0.2">
      <c r="A22" s="1" t="s">
        <v>124</v>
      </c>
      <c r="B22" s="1" t="s">
        <v>125</v>
      </c>
      <c r="C22" s="16">
        <v>9642.84</v>
      </c>
      <c r="D22" s="3">
        <v>14000</v>
      </c>
      <c r="E22" s="3">
        <v>14000</v>
      </c>
      <c r="F22" s="3">
        <v>4603.87</v>
      </c>
      <c r="G22" s="3">
        <f t="shared" si="2"/>
        <v>9396.130000000001</v>
      </c>
      <c r="H22" s="3">
        <v>14000</v>
      </c>
    </row>
    <row r="23" spans="1:9" x14ac:dyDescent="0.2">
      <c r="A23" s="1" t="s">
        <v>126</v>
      </c>
      <c r="B23" s="1" t="s">
        <v>127</v>
      </c>
      <c r="C23" s="16">
        <v>6120.09</v>
      </c>
      <c r="D23" s="3">
        <v>6300</v>
      </c>
      <c r="E23" s="3">
        <v>6300</v>
      </c>
      <c r="F23" s="3">
        <v>3220.07</v>
      </c>
      <c r="G23" s="3">
        <f t="shared" si="2"/>
        <v>3079.93</v>
      </c>
      <c r="H23" s="3">
        <v>6500</v>
      </c>
    </row>
    <row r="24" spans="1:9" x14ac:dyDescent="0.2">
      <c r="A24" s="1" t="s">
        <v>128</v>
      </c>
      <c r="B24" s="1" t="s">
        <v>180</v>
      </c>
      <c r="C24" s="16">
        <v>284.33</v>
      </c>
      <c r="D24" s="3">
        <v>300</v>
      </c>
      <c r="E24" s="3">
        <v>300</v>
      </c>
      <c r="F24" s="3">
        <v>0</v>
      </c>
      <c r="G24" s="3">
        <f t="shared" si="2"/>
        <v>300</v>
      </c>
      <c r="H24" s="3">
        <v>300</v>
      </c>
    </row>
    <row r="25" spans="1:9" x14ac:dyDescent="0.2">
      <c r="A25" s="4">
        <v>502</v>
      </c>
      <c r="B25" s="4" t="s">
        <v>26</v>
      </c>
      <c r="C25" s="17">
        <f>SUM(C20:C24)</f>
        <v>24648.500000000004</v>
      </c>
      <c r="D25" s="5">
        <f t="shared" ref="D25:H25" si="3">SUM(D20:D24)</f>
        <v>29800</v>
      </c>
      <c r="E25" s="5">
        <f t="shared" si="3"/>
        <v>29800</v>
      </c>
      <c r="F25" s="5">
        <f t="shared" si="3"/>
        <v>11534.74</v>
      </c>
      <c r="G25" s="5">
        <f t="shared" si="3"/>
        <v>18265.260000000002</v>
      </c>
      <c r="H25" s="5">
        <f t="shared" si="3"/>
        <v>30000</v>
      </c>
    </row>
    <row r="26" spans="1:9" x14ac:dyDescent="0.2">
      <c r="A26" s="1">
        <v>503</v>
      </c>
      <c r="B26" s="1" t="s">
        <v>129</v>
      </c>
      <c r="C26" s="16"/>
      <c r="D26" s="3"/>
      <c r="E26" s="3"/>
      <c r="F26" s="3"/>
      <c r="G26" s="3"/>
      <c r="H26" s="3"/>
    </row>
    <row r="27" spans="1:9" x14ac:dyDescent="0.2">
      <c r="A27" s="1" t="s">
        <v>130</v>
      </c>
      <c r="B27" s="1" t="s">
        <v>112</v>
      </c>
      <c r="C27" s="16">
        <v>6123.5</v>
      </c>
      <c r="D27" s="3">
        <v>7500</v>
      </c>
      <c r="E27" s="3">
        <v>7500</v>
      </c>
      <c r="F27" s="3">
        <v>759.86</v>
      </c>
      <c r="G27" s="3">
        <f>SUM(E27-F27)</f>
        <v>6740.14</v>
      </c>
      <c r="H27" s="3">
        <v>5000</v>
      </c>
      <c r="I27" s="1" t="s">
        <v>280</v>
      </c>
    </row>
    <row r="28" spans="1:9" x14ac:dyDescent="0.2">
      <c r="A28" s="1" t="s">
        <v>131</v>
      </c>
      <c r="B28" s="1" t="s">
        <v>132</v>
      </c>
      <c r="C28" s="16">
        <v>259.25</v>
      </c>
      <c r="D28" s="3">
        <v>750</v>
      </c>
      <c r="E28" s="3">
        <v>750</v>
      </c>
      <c r="F28" s="3">
        <v>65</v>
      </c>
      <c r="G28" s="3">
        <f t="shared" ref="G28:G35" si="4">SUM(E28-F28)</f>
        <v>685</v>
      </c>
      <c r="H28" s="3">
        <v>500</v>
      </c>
    </row>
    <row r="29" spans="1:9" x14ac:dyDescent="0.2">
      <c r="A29" s="1" t="s">
        <v>133</v>
      </c>
      <c r="B29" s="1" t="s">
        <v>134</v>
      </c>
      <c r="C29" s="16">
        <v>5422.08</v>
      </c>
      <c r="D29" s="3">
        <v>5000</v>
      </c>
      <c r="E29" s="3">
        <v>5000</v>
      </c>
      <c r="F29" s="3">
        <v>1594.48</v>
      </c>
      <c r="G29" s="3">
        <f t="shared" si="4"/>
        <v>3405.52</v>
      </c>
      <c r="H29" s="3">
        <v>5500</v>
      </c>
    </row>
    <row r="30" spans="1:9" x14ac:dyDescent="0.2">
      <c r="A30" s="1" t="s">
        <v>135</v>
      </c>
      <c r="B30" s="1" t="s">
        <v>136</v>
      </c>
      <c r="C30" s="16">
        <v>1534.46</v>
      </c>
      <c r="D30" s="3">
        <v>1250</v>
      </c>
      <c r="E30" s="3">
        <v>1250</v>
      </c>
      <c r="F30" s="3">
        <v>222.48</v>
      </c>
      <c r="G30" s="3">
        <f t="shared" si="4"/>
        <v>1027.52</v>
      </c>
      <c r="H30" s="3">
        <v>1250</v>
      </c>
    </row>
    <row r="31" spans="1:9" x14ac:dyDescent="0.2">
      <c r="A31" s="1" t="s">
        <v>137</v>
      </c>
      <c r="B31" s="1" t="s">
        <v>138</v>
      </c>
      <c r="C31" s="16">
        <v>0</v>
      </c>
      <c r="D31" s="3">
        <v>0</v>
      </c>
      <c r="E31" s="3">
        <v>0</v>
      </c>
      <c r="F31" s="3">
        <v>0</v>
      </c>
      <c r="G31" s="3">
        <f t="shared" si="4"/>
        <v>0</v>
      </c>
      <c r="H31" s="3">
        <v>1500</v>
      </c>
    </row>
    <row r="32" spans="1:9" x14ac:dyDescent="0.2">
      <c r="A32" s="1" t="s">
        <v>139</v>
      </c>
      <c r="B32" s="1" t="s">
        <v>140</v>
      </c>
      <c r="C32" s="16">
        <v>422.54</v>
      </c>
      <c r="D32" s="3">
        <v>1100</v>
      </c>
      <c r="E32" s="3">
        <v>600</v>
      </c>
      <c r="F32" s="3">
        <v>82.99</v>
      </c>
      <c r="G32" s="3">
        <f t="shared" si="4"/>
        <v>517.01</v>
      </c>
      <c r="H32" s="3">
        <v>1100</v>
      </c>
    </row>
    <row r="33" spans="1:9" x14ac:dyDescent="0.2">
      <c r="A33" s="1" t="s">
        <v>141</v>
      </c>
      <c r="B33" s="1" t="s">
        <v>142</v>
      </c>
      <c r="C33" s="16">
        <v>0</v>
      </c>
      <c r="D33" s="3">
        <v>0</v>
      </c>
      <c r="E33" s="3">
        <v>0</v>
      </c>
      <c r="F33" s="3">
        <v>0</v>
      </c>
      <c r="G33" s="3">
        <f t="shared" si="4"/>
        <v>0</v>
      </c>
      <c r="H33" s="3">
        <v>0</v>
      </c>
    </row>
    <row r="34" spans="1:9" x14ac:dyDescent="0.2">
      <c r="A34" s="1" t="s">
        <v>181</v>
      </c>
      <c r="B34" s="1" t="s">
        <v>183</v>
      </c>
      <c r="C34" s="16">
        <v>0</v>
      </c>
      <c r="D34" s="3">
        <v>200</v>
      </c>
      <c r="E34" s="3">
        <v>200</v>
      </c>
      <c r="F34" s="3">
        <v>0</v>
      </c>
      <c r="G34" s="3">
        <f t="shared" si="4"/>
        <v>200</v>
      </c>
      <c r="H34" s="3">
        <v>200</v>
      </c>
    </row>
    <row r="35" spans="1:9" x14ac:dyDescent="0.2">
      <c r="A35" s="1" t="s">
        <v>182</v>
      </c>
      <c r="B35" s="1" t="s">
        <v>184</v>
      </c>
      <c r="C35" s="16">
        <v>743.33</v>
      </c>
      <c r="D35" s="3">
        <v>350</v>
      </c>
      <c r="E35" s="3">
        <v>500</v>
      </c>
      <c r="F35" s="3">
        <v>270</v>
      </c>
      <c r="G35" s="3">
        <f t="shared" si="4"/>
        <v>230</v>
      </c>
      <c r="H35" s="3">
        <v>350</v>
      </c>
    </row>
    <row r="36" spans="1:9" x14ac:dyDescent="0.2">
      <c r="A36" s="4">
        <v>503</v>
      </c>
      <c r="B36" s="4" t="s">
        <v>26</v>
      </c>
      <c r="C36" s="17">
        <f t="shared" ref="C36:H36" si="5">SUM(C27:C35)</f>
        <v>14505.160000000002</v>
      </c>
      <c r="D36" s="5">
        <f t="shared" si="5"/>
        <v>16150</v>
      </c>
      <c r="E36" s="5">
        <f t="shared" si="5"/>
        <v>15800</v>
      </c>
      <c r="F36" s="5">
        <f t="shared" si="5"/>
        <v>2994.81</v>
      </c>
      <c r="G36" s="5">
        <f t="shared" si="5"/>
        <v>12805.19</v>
      </c>
      <c r="H36" s="5">
        <f t="shared" si="5"/>
        <v>15400</v>
      </c>
    </row>
    <row r="37" spans="1:9" x14ac:dyDescent="0.2">
      <c r="A37" s="1">
        <v>504</v>
      </c>
      <c r="B37" s="1" t="s">
        <v>143</v>
      </c>
      <c r="C37" s="16">
        <v>3471.6</v>
      </c>
      <c r="D37" s="3">
        <v>1000</v>
      </c>
      <c r="E37" s="3">
        <v>2000</v>
      </c>
      <c r="F37" s="3">
        <v>1184.5</v>
      </c>
      <c r="G37" s="3">
        <f>SUM(D37-F37)</f>
        <v>-184.5</v>
      </c>
      <c r="H37" s="3">
        <v>2000</v>
      </c>
    </row>
    <row r="38" spans="1:9" x14ac:dyDescent="0.2">
      <c r="A38" s="1">
        <v>515</v>
      </c>
      <c r="B38" s="1" t="s">
        <v>192</v>
      </c>
      <c r="C38" s="16">
        <v>3822</v>
      </c>
      <c r="D38" s="3">
        <v>15000</v>
      </c>
      <c r="E38" s="3">
        <v>15000</v>
      </c>
      <c r="F38" s="3">
        <v>6003.18</v>
      </c>
      <c r="G38" s="3">
        <f>SUM(D38-F38)</f>
        <v>8996.82</v>
      </c>
      <c r="H38" s="3">
        <v>20000</v>
      </c>
    </row>
    <row r="39" spans="1:9" x14ac:dyDescent="0.2">
      <c r="A39" s="1">
        <v>520</v>
      </c>
      <c r="B39" s="1" t="s">
        <v>207</v>
      </c>
      <c r="C39" s="16">
        <v>36294.410000000003</v>
      </c>
      <c r="D39" s="3">
        <v>0</v>
      </c>
      <c r="E39" s="3">
        <v>0</v>
      </c>
      <c r="F39" s="3">
        <v>0</v>
      </c>
      <c r="G39" s="3">
        <f>SUM(D39-F39)</f>
        <v>0</v>
      </c>
      <c r="H39" s="3">
        <v>0</v>
      </c>
    </row>
    <row r="40" spans="1:9" x14ac:dyDescent="0.2">
      <c r="A40" s="4" t="s">
        <v>22</v>
      </c>
      <c r="B40" s="4"/>
      <c r="C40" s="17">
        <f>SUM(C25+C36+C37+C39)</f>
        <v>78919.670000000013</v>
      </c>
      <c r="D40" s="5">
        <f>SUM(D25+D36+D37+D38+D39)</f>
        <v>61950</v>
      </c>
      <c r="E40" s="5">
        <f>SUM(E25+E36+E37+E38+E39)</f>
        <v>62600</v>
      </c>
      <c r="F40" s="5">
        <f t="shared" ref="F40:H40" si="6">SUM(F25+F36+F37+F38+F39)</f>
        <v>21717.23</v>
      </c>
      <c r="G40" s="5">
        <f t="shared" si="6"/>
        <v>39882.770000000004</v>
      </c>
      <c r="H40" s="5">
        <f t="shared" si="6"/>
        <v>67400</v>
      </c>
      <c r="I40" s="3"/>
    </row>
  </sheetData>
  <pageMargins left="0.7" right="0.7" top="0.75" bottom="0.75" header="0.3" footer="0.3"/>
  <ignoredErrors>
    <ignoredError sqref="G3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B1C9-2692-4AA5-B3F7-A17F36B844CE}">
  <dimension ref="A2:I54"/>
  <sheetViews>
    <sheetView zoomScale="127" zoomScaleNormal="120" workbookViewId="0">
      <pane ySplit="7" topLeftCell="A8" activePane="bottomLeft" state="frozen"/>
      <selection pane="bottomLeft" activeCell="A36" sqref="A36"/>
    </sheetView>
  </sheetViews>
  <sheetFormatPr defaultColWidth="25.42578125" defaultRowHeight="12" x14ac:dyDescent="0.2"/>
  <cols>
    <col min="1" max="1" width="12.7109375" style="1" customWidth="1"/>
    <col min="2" max="2" width="25.42578125" style="1"/>
    <col min="3" max="3" width="11" style="14" bestFit="1" customWidth="1"/>
    <col min="4" max="8" width="11" style="1" bestFit="1" customWidth="1"/>
    <col min="9" max="9" width="63.7109375" style="1" customWidth="1"/>
    <col min="10" max="16384" width="25.42578125" style="1"/>
  </cols>
  <sheetData>
    <row r="2" spans="1:9" x14ac:dyDescent="0.2">
      <c r="B2" s="1" t="s">
        <v>279</v>
      </c>
    </row>
    <row r="3" spans="1:9" x14ac:dyDescent="0.2">
      <c r="B3" s="1" t="s">
        <v>223</v>
      </c>
    </row>
    <row r="5" spans="1:9" x14ac:dyDescent="0.2">
      <c r="C5" s="15" t="s">
        <v>7</v>
      </c>
      <c r="D5" s="2" t="s">
        <v>200</v>
      </c>
      <c r="E5" s="2" t="s">
        <v>8</v>
      </c>
      <c r="F5" s="2" t="s">
        <v>9</v>
      </c>
      <c r="G5" s="2" t="s">
        <v>10</v>
      </c>
      <c r="H5" s="2" t="s">
        <v>205</v>
      </c>
      <c r="I5" s="2" t="s">
        <v>165</v>
      </c>
    </row>
    <row r="6" spans="1:9" x14ac:dyDescent="0.2">
      <c r="C6" s="15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x14ac:dyDescent="0.2">
      <c r="A7" s="2" t="s">
        <v>185</v>
      </c>
    </row>
    <row r="8" spans="1:9" x14ac:dyDescent="0.2">
      <c r="A8" s="1" t="s">
        <v>2</v>
      </c>
    </row>
    <row r="9" spans="1:9" x14ac:dyDescent="0.2">
      <c r="A9" s="1">
        <v>6001</v>
      </c>
      <c r="B9" s="1" t="s">
        <v>113</v>
      </c>
      <c r="C9" s="16">
        <v>19984.490000000002</v>
      </c>
      <c r="D9" s="3">
        <v>20000</v>
      </c>
      <c r="E9" s="3">
        <v>20000</v>
      </c>
      <c r="F9" s="3">
        <v>7797.73</v>
      </c>
      <c r="G9" s="3">
        <f>SUM(F9-E9)</f>
        <v>-12202.27</v>
      </c>
      <c r="H9" s="3">
        <v>22000</v>
      </c>
      <c r="I9" s="1" t="s">
        <v>284</v>
      </c>
    </row>
    <row r="10" spans="1:9" x14ac:dyDescent="0.2">
      <c r="A10" s="1">
        <v>6002</v>
      </c>
      <c r="B10" s="1" t="s">
        <v>115</v>
      </c>
      <c r="C10" s="16">
        <v>2608</v>
      </c>
      <c r="D10" s="3">
        <v>3000</v>
      </c>
      <c r="E10" s="3">
        <v>3000</v>
      </c>
      <c r="F10" s="3">
        <v>1154.6099999999999</v>
      </c>
      <c r="G10" s="3">
        <f t="shared" ref="G10:G13" si="0">SUM(F10-E10)</f>
        <v>-1845.39</v>
      </c>
      <c r="H10" s="3">
        <v>4000</v>
      </c>
    </row>
    <row r="11" spans="1:9" x14ac:dyDescent="0.2">
      <c r="A11" s="1">
        <v>6003</v>
      </c>
      <c r="B11" s="1" t="s">
        <v>144</v>
      </c>
      <c r="C11" s="16">
        <v>0</v>
      </c>
      <c r="D11" s="3">
        <v>0</v>
      </c>
      <c r="E11" s="3">
        <v>0</v>
      </c>
      <c r="F11" s="3">
        <v>0</v>
      </c>
      <c r="G11" s="3">
        <f t="shared" si="0"/>
        <v>0</v>
      </c>
      <c r="H11" s="3">
        <v>0</v>
      </c>
    </row>
    <row r="12" spans="1:9" x14ac:dyDescent="0.2">
      <c r="A12" s="1">
        <v>6010</v>
      </c>
      <c r="B12" s="1" t="s">
        <v>145</v>
      </c>
      <c r="C12" s="16">
        <v>0</v>
      </c>
      <c r="D12" s="3">
        <v>0</v>
      </c>
      <c r="E12" s="3">
        <v>0</v>
      </c>
      <c r="F12" s="3">
        <v>0</v>
      </c>
      <c r="G12" s="3">
        <f t="shared" si="0"/>
        <v>0</v>
      </c>
      <c r="H12" s="3">
        <v>0</v>
      </c>
    </row>
    <row r="13" spans="1:9" x14ac:dyDescent="0.2">
      <c r="A13" s="1">
        <v>6015</v>
      </c>
      <c r="B13" s="1" t="s">
        <v>117</v>
      </c>
      <c r="C13" s="16">
        <v>-83.33</v>
      </c>
      <c r="D13" s="3">
        <v>0</v>
      </c>
      <c r="E13" s="3">
        <v>0</v>
      </c>
      <c r="F13" s="3">
        <v>166.66</v>
      </c>
      <c r="G13" s="3">
        <f t="shared" si="0"/>
        <v>166.66</v>
      </c>
      <c r="H13" s="3">
        <v>0</v>
      </c>
    </row>
    <row r="14" spans="1:9" x14ac:dyDescent="0.2">
      <c r="A14" s="4" t="s">
        <v>17</v>
      </c>
      <c r="B14" s="4"/>
      <c r="C14" s="17">
        <f t="shared" ref="C14:H14" si="1">SUM(C9:C13)</f>
        <v>22509.16</v>
      </c>
      <c r="D14" s="5">
        <f t="shared" si="1"/>
        <v>23000</v>
      </c>
      <c r="E14" s="5">
        <f t="shared" si="1"/>
        <v>23000</v>
      </c>
      <c r="F14" s="5">
        <f t="shared" si="1"/>
        <v>9119</v>
      </c>
      <c r="G14" s="5">
        <f t="shared" si="1"/>
        <v>-13881</v>
      </c>
      <c r="H14" s="5">
        <f t="shared" si="1"/>
        <v>26000</v>
      </c>
      <c r="I14" s="3"/>
    </row>
    <row r="15" spans="1:9" x14ac:dyDescent="0.2">
      <c r="C15" s="16"/>
      <c r="D15" s="3"/>
      <c r="E15" s="3"/>
      <c r="F15" s="3"/>
      <c r="G15" s="3"/>
      <c r="H15" s="3"/>
      <c r="I15" s="3"/>
    </row>
    <row r="16" spans="1:9" x14ac:dyDescent="0.2">
      <c r="A16" s="1" t="s">
        <v>3</v>
      </c>
    </row>
    <row r="17" spans="1:9" x14ac:dyDescent="0.2">
      <c r="A17" s="1">
        <v>602</v>
      </c>
      <c r="B17" s="1" t="s">
        <v>119</v>
      </c>
      <c r="C17" s="16"/>
      <c r="D17" s="3"/>
      <c r="E17" s="3"/>
      <c r="F17" s="3"/>
      <c r="G17" s="3"/>
      <c r="H17" s="3"/>
    </row>
    <row r="18" spans="1:9" x14ac:dyDescent="0.2">
      <c r="A18" s="1" t="s">
        <v>146</v>
      </c>
      <c r="B18" s="1" t="s">
        <v>123</v>
      </c>
      <c r="C18" s="16">
        <v>0</v>
      </c>
      <c r="D18" s="3">
        <v>1500</v>
      </c>
      <c r="E18" s="3">
        <v>1631.06</v>
      </c>
      <c r="F18" s="3">
        <v>1631.06</v>
      </c>
      <c r="G18" s="3">
        <f>SUM(E18-F18)</f>
        <v>0</v>
      </c>
      <c r="H18" s="3">
        <v>1500</v>
      </c>
    </row>
    <row r="19" spans="1:9" x14ac:dyDescent="0.2">
      <c r="A19" s="1" t="s">
        <v>147</v>
      </c>
      <c r="B19" s="1" t="s">
        <v>186</v>
      </c>
      <c r="C19" s="16">
        <v>1135.5999999999999</v>
      </c>
      <c r="D19" s="3">
        <v>1400</v>
      </c>
      <c r="E19" s="3">
        <v>1300</v>
      </c>
      <c r="F19" s="3">
        <v>512</v>
      </c>
      <c r="G19" s="3">
        <f t="shared" ref="G19:G22" si="2">SUM(E19-F19)</f>
        <v>788</v>
      </c>
      <c r="H19" s="3">
        <v>1200</v>
      </c>
    </row>
    <row r="20" spans="1:9" x14ac:dyDescent="0.2">
      <c r="A20" s="1" t="s">
        <v>148</v>
      </c>
      <c r="B20" s="1" t="s">
        <v>125</v>
      </c>
      <c r="C20" s="16">
        <v>3401.2</v>
      </c>
      <c r="D20" s="3">
        <v>8500</v>
      </c>
      <c r="E20" s="3">
        <v>8500</v>
      </c>
      <c r="F20" s="3">
        <v>2274.21</v>
      </c>
      <c r="G20" s="3">
        <f t="shared" si="2"/>
        <v>6225.79</v>
      </c>
      <c r="H20" s="3">
        <v>8500</v>
      </c>
    </row>
    <row r="21" spans="1:9" x14ac:dyDescent="0.2">
      <c r="A21" s="1" t="s">
        <v>149</v>
      </c>
      <c r="B21" s="1" t="s">
        <v>127</v>
      </c>
      <c r="C21" s="16">
        <v>2162.52</v>
      </c>
      <c r="D21" s="3">
        <v>2700</v>
      </c>
      <c r="E21" s="3">
        <v>2700</v>
      </c>
      <c r="F21" s="3">
        <v>1169.1500000000001</v>
      </c>
      <c r="G21" s="3">
        <f t="shared" si="2"/>
        <v>1530.85</v>
      </c>
      <c r="H21" s="3">
        <v>3000</v>
      </c>
    </row>
    <row r="22" spans="1:9" x14ac:dyDescent="0.2">
      <c r="A22" s="1" t="s">
        <v>150</v>
      </c>
      <c r="B22" s="1" t="s">
        <v>73</v>
      </c>
      <c r="C22" s="16">
        <v>1896.2</v>
      </c>
      <c r="D22" s="3">
        <v>2400</v>
      </c>
      <c r="E22" s="3">
        <v>2400</v>
      </c>
      <c r="F22" s="3">
        <v>1195.01</v>
      </c>
      <c r="G22" s="3">
        <f t="shared" si="2"/>
        <v>1204.99</v>
      </c>
      <c r="H22" s="3">
        <v>2600</v>
      </c>
    </row>
    <row r="23" spans="1:9" x14ac:dyDescent="0.2">
      <c r="A23" s="4">
        <v>602</v>
      </c>
      <c r="B23" s="4" t="s">
        <v>26</v>
      </c>
      <c r="C23" s="17">
        <f>SUM(C18:C22)</f>
        <v>8595.52</v>
      </c>
      <c r="D23" s="5">
        <f t="shared" ref="D23:H23" si="3">SUM(D18:D22)</f>
        <v>16500</v>
      </c>
      <c r="E23" s="5">
        <f t="shared" si="3"/>
        <v>16531.059999999998</v>
      </c>
      <c r="F23" s="5">
        <f t="shared" si="3"/>
        <v>6781.43</v>
      </c>
      <c r="G23" s="5">
        <f t="shared" si="3"/>
        <v>9749.6299999999992</v>
      </c>
      <c r="H23" s="5">
        <f t="shared" si="3"/>
        <v>16800</v>
      </c>
    </row>
    <row r="24" spans="1:9" x14ac:dyDescent="0.2">
      <c r="A24" s="1">
        <v>603</v>
      </c>
      <c r="B24" s="1" t="s">
        <v>129</v>
      </c>
      <c r="C24" s="16"/>
      <c r="D24" s="3"/>
      <c r="E24" s="3"/>
      <c r="F24" s="3"/>
      <c r="G24" s="3"/>
      <c r="H24" s="3"/>
    </row>
    <row r="25" spans="1:9" x14ac:dyDescent="0.2">
      <c r="A25" s="1" t="s">
        <v>151</v>
      </c>
      <c r="B25" s="1" t="s">
        <v>112</v>
      </c>
      <c r="C25" s="16">
        <v>1079.3900000000001</v>
      </c>
      <c r="D25" s="3">
        <v>3500</v>
      </c>
      <c r="E25" s="3">
        <v>1892.66</v>
      </c>
      <c r="F25" s="3">
        <v>425.04</v>
      </c>
      <c r="G25" s="3">
        <f>SUM(E25-F25)</f>
        <v>1467.6200000000001</v>
      </c>
      <c r="H25" s="3">
        <v>2000</v>
      </c>
      <c r="I25" s="1" t="s">
        <v>285</v>
      </c>
    </row>
    <row r="26" spans="1:9" x14ac:dyDescent="0.2">
      <c r="A26" s="1" t="s">
        <v>152</v>
      </c>
      <c r="B26" s="1" t="s">
        <v>132</v>
      </c>
      <c r="C26" s="16">
        <v>161.25</v>
      </c>
      <c r="D26" s="3">
        <v>750</v>
      </c>
      <c r="E26" s="3">
        <v>750</v>
      </c>
      <c r="F26" s="3">
        <v>0</v>
      </c>
      <c r="G26" s="3">
        <f t="shared" ref="G26:G33" si="4">SUM(E26-F26)</f>
        <v>750</v>
      </c>
      <c r="H26" s="3">
        <v>400</v>
      </c>
    </row>
    <row r="27" spans="1:9" x14ac:dyDescent="0.2">
      <c r="A27" s="1" t="s">
        <v>153</v>
      </c>
      <c r="B27" s="1" t="s">
        <v>134</v>
      </c>
      <c r="C27" s="16">
        <v>3652.29</v>
      </c>
      <c r="D27" s="3">
        <v>4000</v>
      </c>
      <c r="E27" s="3">
        <v>4000</v>
      </c>
      <c r="F27" s="3">
        <v>1441.99</v>
      </c>
      <c r="G27" s="3">
        <f t="shared" si="4"/>
        <v>2558.0100000000002</v>
      </c>
      <c r="H27" s="3">
        <v>3500</v>
      </c>
    </row>
    <row r="28" spans="1:9" x14ac:dyDescent="0.2">
      <c r="A28" s="1" t="s">
        <v>154</v>
      </c>
      <c r="B28" s="1" t="s">
        <v>136</v>
      </c>
      <c r="C28" s="16">
        <v>944.93</v>
      </c>
      <c r="D28" s="3">
        <v>750</v>
      </c>
      <c r="E28" s="3">
        <v>750</v>
      </c>
      <c r="F28" s="3">
        <v>461.45</v>
      </c>
      <c r="G28" s="3">
        <f t="shared" si="4"/>
        <v>288.55</v>
      </c>
      <c r="H28" s="3">
        <v>1250</v>
      </c>
    </row>
    <row r="29" spans="1:9" x14ac:dyDescent="0.2">
      <c r="A29" s="1" t="s">
        <v>155</v>
      </c>
      <c r="B29" s="1" t="s">
        <v>138</v>
      </c>
      <c r="C29" s="16">
        <v>0</v>
      </c>
      <c r="D29" s="3">
        <v>0</v>
      </c>
      <c r="E29" s="3">
        <v>0</v>
      </c>
      <c r="F29" s="3">
        <v>0</v>
      </c>
      <c r="G29" s="3">
        <f t="shared" si="4"/>
        <v>0</v>
      </c>
      <c r="H29" s="3">
        <v>250</v>
      </c>
    </row>
    <row r="30" spans="1:9" x14ac:dyDescent="0.2">
      <c r="A30" s="1" t="s">
        <v>156</v>
      </c>
      <c r="B30" s="1" t="s">
        <v>140</v>
      </c>
      <c r="C30" s="16">
        <v>149.99</v>
      </c>
      <c r="D30" s="3">
        <v>750</v>
      </c>
      <c r="E30" s="3">
        <v>0</v>
      </c>
      <c r="F30" s="3">
        <v>0</v>
      </c>
      <c r="G30" s="3">
        <f t="shared" si="4"/>
        <v>0</v>
      </c>
      <c r="H30" s="3">
        <v>750</v>
      </c>
    </row>
    <row r="31" spans="1:9" x14ac:dyDescent="0.2">
      <c r="A31" s="1" t="s">
        <v>157</v>
      </c>
      <c r="B31" s="1" t="s">
        <v>63</v>
      </c>
      <c r="C31" s="16">
        <v>0</v>
      </c>
      <c r="D31" s="3">
        <v>0</v>
      </c>
      <c r="E31" s="3">
        <v>0</v>
      </c>
      <c r="F31" s="3">
        <v>0</v>
      </c>
      <c r="G31" s="3">
        <f t="shared" si="4"/>
        <v>0</v>
      </c>
      <c r="H31" s="3">
        <v>0</v>
      </c>
    </row>
    <row r="32" spans="1:9" x14ac:dyDescent="0.2">
      <c r="A32" s="1" t="s">
        <v>187</v>
      </c>
      <c r="B32" s="1" t="s">
        <v>189</v>
      </c>
      <c r="C32" s="16">
        <v>0</v>
      </c>
      <c r="D32" s="3">
        <v>0</v>
      </c>
      <c r="E32" s="3">
        <v>0</v>
      </c>
      <c r="F32" s="3">
        <v>0</v>
      </c>
      <c r="G32" s="3">
        <f t="shared" si="4"/>
        <v>0</v>
      </c>
      <c r="H32" s="3">
        <v>0</v>
      </c>
    </row>
    <row r="33" spans="1:9" x14ac:dyDescent="0.2">
      <c r="A33" s="1" t="s">
        <v>188</v>
      </c>
      <c r="B33" s="1" t="s">
        <v>71</v>
      </c>
      <c r="C33" s="16">
        <v>199.99</v>
      </c>
      <c r="D33" s="3">
        <v>0</v>
      </c>
      <c r="E33" s="3">
        <v>0</v>
      </c>
      <c r="F33" s="3">
        <v>0</v>
      </c>
      <c r="G33" s="3">
        <f t="shared" si="4"/>
        <v>0</v>
      </c>
      <c r="H33" s="3">
        <v>0</v>
      </c>
    </row>
    <row r="34" spans="1:9" x14ac:dyDescent="0.2">
      <c r="A34" s="4">
        <v>603</v>
      </c>
      <c r="B34" s="4" t="s">
        <v>26</v>
      </c>
      <c r="C34" s="17">
        <f>SUM(C25:C33)</f>
        <v>6187.84</v>
      </c>
      <c r="D34" s="5">
        <f t="shared" ref="D34:H34" si="5">SUM(D25:D33)</f>
        <v>9750</v>
      </c>
      <c r="E34" s="5">
        <f t="shared" si="5"/>
        <v>7392.66</v>
      </c>
      <c r="F34" s="5">
        <f t="shared" si="5"/>
        <v>2328.48</v>
      </c>
      <c r="G34" s="5">
        <f t="shared" si="5"/>
        <v>5064.18</v>
      </c>
      <c r="H34" s="5">
        <f t="shared" si="5"/>
        <v>8150</v>
      </c>
    </row>
    <row r="35" spans="1:9" x14ac:dyDescent="0.2">
      <c r="A35" s="1">
        <v>604</v>
      </c>
      <c r="B35" s="1" t="s">
        <v>158</v>
      </c>
      <c r="C35" s="16">
        <v>0</v>
      </c>
      <c r="D35" s="3">
        <v>500</v>
      </c>
      <c r="E35" s="3">
        <v>2107.34</v>
      </c>
      <c r="F35" s="3">
        <v>2107.34</v>
      </c>
      <c r="G35" s="3">
        <f>SUM(E35-F35)</f>
        <v>0</v>
      </c>
      <c r="H35" s="3">
        <v>0</v>
      </c>
      <c r="I35" s="1" t="s">
        <v>290</v>
      </c>
    </row>
    <row r="36" spans="1:9" x14ac:dyDescent="0.2">
      <c r="A36" s="1">
        <v>605</v>
      </c>
      <c r="B36" s="1" t="s">
        <v>159</v>
      </c>
      <c r="C36" s="16">
        <v>16418.28</v>
      </c>
      <c r="D36" s="3">
        <v>12000</v>
      </c>
      <c r="E36" s="3">
        <v>12000</v>
      </c>
      <c r="F36" s="3">
        <v>1050</v>
      </c>
      <c r="G36" s="3">
        <f>SUM(E36-F36)</f>
        <v>10950</v>
      </c>
      <c r="H36" s="3">
        <v>0</v>
      </c>
    </row>
    <row r="37" spans="1:9" x14ac:dyDescent="0.2">
      <c r="A37" s="4" t="s">
        <v>22</v>
      </c>
      <c r="B37" s="4"/>
      <c r="C37" s="17">
        <f t="shared" ref="C37:H37" si="6">SUM(C23+C34+C35+C36)</f>
        <v>31201.64</v>
      </c>
      <c r="D37" s="5">
        <f t="shared" si="6"/>
        <v>38750</v>
      </c>
      <c r="E37" s="5">
        <f t="shared" si="6"/>
        <v>38031.06</v>
      </c>
      <c r="F37" s="5">
        <f t="shared" si="6"/>
        <v>12267.25</v>
      </c>
      <c r="G37" s="5">
        <f t="shared" si="6"/>
        <v>25763.809999999998</v>
      </c>
      <c r="H37" s="5">
        <f t="shared" si="6"/>
        <v>24950</v>
      </c>
      <c r="I37" s="3"/>
    </row>
    <row r="54" spans="5:5" x14ac:dyDescent="0.2">
      <c r="E54" s="5">
        <f>SUM(F23+F34+F35+F36)</f>
        <v>12267.25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683D-4E58-49ED-94A9-3D8EA37E25AA}">
  <dimension ref="A1:G33"/>
  <sheetViews>
    <sheetView workbookViewId="0">
      <pane ySplit="3" topLeftCell="A4" activePane="bottomLeft" state="frozen"/>
      <selection pane="bottomLeft" activeCell="G34" sqref="G34"/>
    </sheetView>
  </sheetViews>
  <sheetFormatPr defaultColWidth="9.140625" defaultRowHeight="14.25" x14ac:dyDescent="0.2"/>
  <cols>
    <col min="1" max="1" width="24.85546875" style="45" bestFit="1" customWidth="1"/>
    <col min="2" max="2" width="21.7109375" style="45" bestFit="1" customWidth="1"/>
    <col min="3" max="3" width="9.140625" style="48"/>
    <col min="4" max="4" width="31.140625" style="45" bestFit="1" customWidth="1"/>
    <col min="5" max="5" width="20.28515625" style="45" bestFit="1" customWidth="1"/>
    <col min="6" max="6" width="9.42578125" style="46" bestFit="1" customWidth="1"/>
    <col min="7" max="7" width="90.28515625" style="45" bestFit="1" customWidth="1"/>
    <col min="8" max="16384" width="9.140625" style="45"/>
  </cols>
  <sheetData>
    <row r="1" spans="1:7" ht="15" x14ac:dyDescent="0.25">
      <c r="A1" s="44" t="s">
        <v>211</v>
      </c>
    </row>
    <row r="3" spans="1:7" s="44" customFormat="1" ht="15" x14ac:dyDescent="0.25">
      <c r="A3" s="44" t="s">
        <v>218</v>
      </c>
      <c r="B3" s="44" t="s">
        <v>217</v>
      </c>
      <c r="C3" s="49" t="s">
        <v>212</v>
      </c>
      <c r="D3" s="44" t="s">
        <v>213</v>
      </c>
      <c r="E3" s="44" t="s">
        <v>216</v>
      </c>
      <c r="F3" s="47" t="s">
        <v>214</v>
      </c>
      <c r="G3" s="44" t="s">
        <v>215</v>
      </c>
    </row>
    <row r="4" spans="1:7" x14ac:dyDescent="0.2">
      <c r="A4" s="45" t="s">
        <v>196</v>
      </c>
      <c r="B4" s="45" t="s">
        <v>2</v>
      </c>
      <c r="C4" s="48">
        <v>1001</v>
      </c>
      <c r="D4" s="45" t="s">
        <v>27</v>
      </c>
      <c r="E4" s="45" t="s">
        <v>247</v>
      </c>
      <c r="F4" s="46">
        <v>50100</v>
      </c>
      <c r="G4" s="45" t="s">
        <v>254</v>
      </c>
    </row>
    <row r="5" spans="1:7" x14ac:dyDescent="0.2">
      <c r="A5" s="45" t="s">
        <v>196</v>
      </c>
      <c r="B5" s="45" t="s">
        <v>2</v>
      </c>
      <c r="C5" s="48">
        <v>1008</v>
      </c>
      <c r="D5" s="45" t="s">
        <v>230</v>
      </c>
      <c r="E5" s="45" t="s">
        <v>247</v>
      </c>
      <c r="F5" s="46">
        <v>50000</v>
      </c>
      <c r="G5" s="45" t="s">
        <v>240</v>
      </c>
    </row>
    <row r="6" spans="1:7" x14ac:dyDescent="0.2">
      <c r="A6" s="45" t="s">
        <v>196</v>
      </c>
      <c r="B6" s="45" t="s">
        <v>2</v>
      </c>
      <c r="C6" s="48">
        <v>1004</v>
      </c>
      <c r="D6" s="45" t="s">
        <v>206</v>
      </c>
      <c r="E6" s="45" t="s">
        <v>247</v>
      </c>
      <c r="F6" s="46">
        <v>1500</v>
      </c>
      <c r="G6" s="45" t="s">
        <v>255</v>
      </c>
    </row>
    <row r="7" spans="1:7" x14ac:dyDescent="0.2">
      <c r="A7" s="45" t="s">
        <v>196</v>
      </c>
      <c r="B7" s="45" t="s">
        <v>2</v>
      </c>
      <c r="C7" s="48">
        <v>1005</v>
      </c>
      <c r="D7" s="45" t="s">
        <v>29</v>
      </c>
      <c r="E7" s="45" t="s">
        <v>247</v>
      </c>
      <c r="F7" s="46">
        <v>200</v>
      </c>
      <c r="G7" s="45" t="s">
        <v>235</v>
      </c>
    </row>
    <row r="8" spans="1:7" x14ac:dyDescent="0.2">
      <c r="A8" s="45" t="s">
        <v>196</v>
      </c>
      <c r="B8" s="45" t="s">
        <v>2</v>
      </c>
      <c r="C8" s="48">
        <v>1014</v>
      </c>
      <c r="D8" s="45" t="s">
        <v>145</v>
      </c>
      <c r="E8" s="45" t="s">
        <v>247</v>
      </c>
      <c r="F8" s="46">
        <v>300</v>
      </c>
      <c r="G8" s="45" t="s">
        <v>256</v>
      </c>
    </row>
    <row r="9" spans="1:7" x14ac:dyDescent="0.2">
      <c r="A9" s="45" t="s">
        <v>196</v>
      </c>
      <c r="B9" s="45" t="s">
        <v>2</v>
      </c>
      <c r="C9" s="45">
        <v>1021</v>
      </c>
      <c r="D9" s="45" t="s">
        <v>203</v>
      </c>
      <c r="E9" s="45" t="s">
        <v>247</v>
      </c>
      <c r="F9" s="46">
        <v>291.67</v>
      </c>
      <c r="G9" s="45" t="s">
        <v>257</v>
      </c>
    </row>
    <row r="10" spans="1:7" x14ac:dyDescent="0.2">
      <c r="A10" s="45" t="s">
        <v>264</v>
      </c>
      <c r="B10" s="45" t="s">
        <v>2</v>
      </c>
      <c r="C10" s="48">
        <v>3001</v>
      </c>
      <c r="D10" s="53" t="s">
        <v>58</v>
      </c>
      <c r="E10" s="45" t="s">
        <v>247</v>
      </c>
      <c r="F10" s="46">
        <v>10000</v>
      </c>
      <c r="G10" s="45" t="s">
        <v>263</v>
      </c>
    </row>
    <row r="11" spans="1:7" x14ac:dyDescent="0.2">
      <c r="A11" s="45" t="s">
        <v>264</v>
      </c>
      <c r="B11" s="45" t="s">
        <v>3</v>
      </c>
      <c r="C11" s="48">
        <v>302</v>
      </c>
      <c r="D11" s="45" t="s">
        <v>16</v>
      </c>
      <c r="E11" s="45" t="s">
        <v>260</v>
      </c>
      <c r="F11" s="46">
        <v>265</v>
      </c>
      <c r="G11" s="45" t="s">
        <v>266</v>
      </c>
    </row>
    <row r="12" spans="1:7" x14ac:dyDescent="0.2">
      <c r="A12" s="45" t="s">
        <v>264</v>
      </c>
      <c r="B12" s="45" t="s">
        <v>3</v>
      </c>
      <c r="C12" s="48" t="s">
        <v>68</v>
      </c>
      <c r="D12" s="45" t="s">
        <v>69</v>
      </c>
      <c r="E12" s="45" t="s">
        <v>260</v>
      </c>
      <c r="F12" s="46">
        <v>400</v>
      </c>
      <c r="G12" s="45" t="s">
        <v>267</v>
      </c>
    </row>
    <row r="13" spans="1:7" x14ac:dyDescent="0.2">
      <c r="A13" s="45" t="s">
        <v>264</v>
      </c>
      <c r="B13" s="45" t="s">
        <v>3</v>
      </c>
      <c r="C13" s="48" t="s">
        <v>78</v>
      </c>
      <c r="D13" s="45" t="s">
        <v>79</v>
      </c>
      <c r="E13" s="45" t="s">
        <v>260</v>
      </c>
      <c r="F13" s="46">
        <v>250</v>
      </c>
      <c r="G13" s="45" t="s">
        <v>269</v>
      </c>
    </row>
    <row r="14" spans="1:7" x14ac:dyDescent="0.2">
      <c r="A14" s="45" t="s">
        <v>264</v>
      </c>
      <c r="B14" s="45" t="s">
        <v>3</v>
      </c>
      <c r="C14" s="48" t="s">
        <v>95</v>
      </c>
      <c r="D14" s="45" t="s">
        <v>96</v>
      </c>
      <c r="E14" s="45" t="s">
        <v>260</v>
      </c>
      <c r="F14" s="46">
        <v>5</v>
      </c>
      <c r="G14" s="45" t="s">
        <v>270</v>
      </c>
    </row>
    <row r="15" spans="1:7" x14ac:dyDescent="0.2">
      <c r="A15" s="45" t="s">
        <v>264</v>
      </c>
      <c r="B15" s="45" t="s">
        <v>3</v>
      </c>
      <c r="C15" s="48">
        <v>308</v>
      </c>
      <c r="D15" s="53" t="s">
        <v>106</v>
      </c>
      <c r="E15" s="45" t="s">
        <v>247</v>
      </c>
      <c r="F15" s="46">
        <v>-6850</v>
      </c>
      <c r="G15" s="45" t="s">
        <v>272</v>
      </c>
    </row>
    <row r="16" spans="1:7" x14ac:dyDescent="0.2">
      <c r="A16" s="45" t="s">
        <v>264</v>
      </c>
      <c r="B16" s="45" t="s">
        <v>3</v>
      </c>
      <c r="C16" s="45">
        <v>310</v>
      </c>
      <c r="D16" s="45" t="s">
        <v>107</v>
      </c>
      <c r="E16" s="45" t="s">
        <v>247</v>
      </c>
      <c r="F16" s="46">
        <v>-2000</v>
      </c>
      <c r="G16" s="45" t="s">
        <v>278</v>
      </c>
    </row>
    <row r="17" spans="1:7" x14ac:dyDescent="0.2">
      <c r="A17" s="45" t="s">
        <v>264</v>
      </c>
      <c r="B17" s="45" t="s">
        <v>3</v>
      </c>
      <c r="C17" s="45">
        <v>313</v>
      </c>
      <c r="D17" s="45" t="s">
        <v>193</v>
      </c>
      <c r="E17" s="45" t="s">
        <v>260</v>
      </c>
      <c r="F17" s="46">
        <v>4000</v>
      </c>
      <c r="G17" s="45" t="s">
        <v>276</v>
      </c>
    </row>
    <row r="18" spans="1:7" x14ac:dyDescent="0.2">
      <c r="A18" s="45" t="s">
        <v>249</v>
      </c>
      <c r="B18" s="45" t="s">
        <v>3</v>
      </c>
      <c r="C18" s="48">
        <v>701</v>
      </c>
      <c r="D18" s="45" t="s">
        <v>18</v>
      </c>
      <c r="E18" s="45" t="s">
        <v>247</v>
      </c>
      <c r="F18" s="46">
        <v>-404.38</v>
      </c>
      <c r="G18" s="45" t="s">
        <v>250</v>
      </c>
    </row>
    <row r="19" spans="1:7" x14ac:dyDescent="0.2">
      <c r="A19" s="45" t="s">
        <v>249</v>
      </c>
      <c r="B19" s="45" t="s">
        <v>3</v>
      </c>
      <c r="C19" s="48">
        <v>702</v>
      </c>
      <c r="D19" s="53" t="s">
        <v>14</v>
      </c>
      <c r="E19" s="45" t="s">
        <v>247</v>
      </c>
      <c r="F19" s="46">
        <v>-500</v>
      </c>
      <c r="G19" s="45" t="s">
        <v>251</v>
      </c>
    </row>
    <row r="20" spans="1:7" x14ac:dyDescent="0.2">
      <c r="A20" s="45" t="s">
        <v>249</v>
      </c>
      <c r="B20" s="45" t="s">
        <v>3</v>
      </c>
      <c r="C20" s="48">
        <v>705</v>
      </c>
      <c r="D20" s="53" t="s">
        <v>20</v>
      </c>
      <c r="E20" s="45" t="s">
        <v>247</v>
      </c>
      <c r="F20" s="46">
        <v>-13.33</v>
      </c>
      <c r="G20" s="45" t="s">
        <v>252</v>
      </c>
    </row>
    <row r="21" spans="1:7" x14ac:dyDescent="0.2">
      <c r="A21" s="45" t="s">
        <v>249</v>
      </c>
      <c r="B21" s="45" t="s">
        <v>3</v>
      </c>
      <c r="C21" s="48">
        <v>706</v>
      </c>
      <c r="D21" s="45" t="s">
        <v>16</v>
      </c>
      <c r="E21" s="45" t="s">
        <v>247</v>
      </c>
      <c r="F21" s="46">
        <v>-735</v>
      </c>
      <c r="G21" s="45" t="s">
        <v>253</v>
      </c>
    </row>
    <row r="22" spans="1:7" x14ac:dyDescent="0.2">
      <c r="A22" s="45" t="s">
        <v>196</v>
      </c>
      <c r="B22" s="45" t="s">
        <v>3</v>
      </c>
      <c r="C22" s="45">
        <v>190</v>
      </c>
      <c r="D22" s="45" t="s">
        <v>201</v>
      </c>
      <c r="E22" s="45" t="s">
        <v>247</v>
      </c>
      <c r="F22" s="46">
        <v>-50000</v>
      </c>
      <c r="G22" s="45" t="s">
        <v>240</v>
      </c>
    </row>
    <row r="23" spans="1:7" x14ac:dyDescent="0.2">
      <c r="A23" s="45" t="s">
        <v>196</v>
      </c>
      <c r="B23" s="45" t="s">
        <v>3</v>
      </c>
      <c r="C23" s="45">
        <v>195</v>
      </c>
      <c r="D23" s="45" t="s">
        <v>27</v>
      </c>
      <c r="E23" s="45" t="s">
        <v>247</v>
      </c>
      <c r="F23" s="46">
        <v>-50000</v>
      </c>
      <c r="G23" s="45" t="s">
        <v>240</v>
      </c>
    </row>
    <row r="24" spans="1:7" x14ac:dyDescent="0.2">
      <c r="A24" s="45" t="s">
        <v>196</v>
      </c>
      <c r="B24" s="45" t="s">
        <v>3</v>
      </c>
      <c r="C24" s="48">
        <v>111</v>
      </c>
      <c r="D24" s="45" t="s">
        <v>228</v>
      </c>
      <c r="E24" s="45" t="s">
        <v>247</v>
      </c>
      <c r="F24" s="46">
        <v>-2400</v>
      </c>
      <c r="G24" s="45" t="s">
        <v>259</v>
      </c>
    </row>
    <row r="25" spans="1:7" x14ac:dyDescent="0.2">
      <c r="A25" s="45" t="s">
        <v>196</v>
      </c>
      <c r="B25" s="45" t="s">
        <v>3</v>
      </c>
      <c r="C25" s="48">
        <v>114</v>
      </c>
      <c r="D25" s="45" t="s">
        <v>114</v>
      </c>
      <c r="E25" s="45" t="s">
        <v>247</v>
      </c>
      <c r="F25" s="46">
        <v>-3200</v>
      </c>
      <c r="G25" s="45" t="s">
        <v>248</v>
      </c>
    </row>
    <row r="26" spans="1:7" x14ac:dyDescent="0.2">
      <c r="A26" s="45" t="s">
        <v>196</v>
      </c>
      <c r="B26" s="45" t="s">
        <v>3</v>
      </c>
      <c r="C26" s="48">
        <v>160</v>
      </c>
      <c r="D26" s="45" t="s">
        <v>57</v>
      </c>
      <c r="E26" s="45" t="s">
        <v>260</v>
      </c>
      <c r="F26" s="46">
        <v>40</v>
      </c>
      <c r="G26" s="45" t="s">
        <v>261</v>
      </c>
    </row>
    <row r="27" spans="1:7" x14ac:dyDescent="0.2">
      <c r="A27" s="45" t="s">
        <v>179</v>
      </c>
      <c r="B27" s="45" t="s">
        <v>3</v>
      </c>
      <c r="C27" s="48" t="s">
        <v>139</v>
      </c>
      <c r="D27" s="45" t="s">
        <v>140</v>
      </c>
      <c r="E27" s="45" t="s">
        <v>260</v>
      </c>
      <c r="F27" s="46">
        <v>500</v>
      </c>
      <c r="G27" s="45" t="s">
        <v>281</v>
      </c>
    </row>
    <row r="28" spans="1:7" x14ac:dyDescent="0.2">
      <c r="A28" s="45" t="s">
        <v>179</v>
      </c>
      <c r="B28" s="45" t="s">
        <v>3</v>
      </c>
      <c r="C28" s="48" t="s">
        <v>182</v>
      </c>
      <c r="D28" s="45" t="s">
        <v>184</v>
      </c>
      <c r="E28" s="45" t="s">
        <v>247</v>
      </c>
      <c r="F28" s="46">
        <v>-150</v>
      </c>
      <c r="G28" s="45" t="s">
        <v>282</v>
      </c>
    </row>
    <row r="29" spans="1:7" x14ac:dyDescent="0.2">
      <c r="A29" s="45" t="s">
        <v>179</v>
      </c>
      <c r="B29" s="45" t="s">
        <v>3</v>
      </c>
      <c r="C29" s="48">
        <v>504</v>
      </c>
      <c r="D29" s="45" t="s">
        <v>143</v>
      </c>
      <c r="E29" s="45" t="s">
        <v>247</v>
      </c>
      <c r="F29" s="46">
        <v>1000</v>
      </c>
      <c r="G29" s="45" t="s">
        <v>283</v>
      </c>
    </row>
    <row r="30" spans="1:7" x14ac:dyDescent="0.2">
      <c r="A30" s="45" t="s">
        <v>185</v>
      </c>
      <c r="B30" s="45" t="s">
        <v>3</v>
      </c>
      <c r="C30" s="48" t="s">
        <v>146</v>
      </c>
      <c r="D30" s="45" t="s">
        <v>123</v>
      </c>
      <c r="E30" s="45" t="s">
        <v>247</v>
      </c>
      <c r="F30" s="46">
        <v>-131.06</v>
      </c>
      <c r="G30" s="45" t="s">
        <v>286</v>
      </c>
    </row>
    <row r="31" spans="1:7" x14ac:dyDescent="0.2">
      <c r="A31" s="45" t="s">
        <v>185</v>
      </c>
      <c r="B31" s="45" t="s">
        <v>3</v>
      </c>
      <c r="C31" s="48" t="s">
        <v>147</v>
      </c>
      <c r="D31" s="45" t="s">
        <v>186</v>
      </c>
      <c r="E31" s="45" t="s">
        <v>260</v>
      </c>
      <c r="F31" s="46">
        <v>100</v>
      </c>
      <c r="G31" s="45" t="s">
        <v>287</v>
      </c>
    </row>
    <row r="32" spans="1:7" x14ac:dyDescent="0.2">
      <c r="A32" s="45" t="s">
        <v>185</v>
      </c>
      <c r="B32" s="45" t="s">
        <v>3</v>
      </c>
      <c r="C32" s="48" t="s">
        <v>151</v>
      </c>
      <c r="D32" s="45" t="s">
        <v>112</v>
      </c>
      <c r="E32" s="45" t="s">
        <v>260</v>
      </c>
      <c r="F32" s="46">
        <v>1607.34</v>
      </c>
      <c r="G32" s="45" t="s">
        <v>288</v>
      </c>
    </row>
    <row r="33" spans="1:7" x14ac:dyDescent="0.2">
      <c r="A33" s="45" t="s">
        <v>185</v>
      </c>
      <c r="B33" s="45" t="s">
        <v>3</v>
      </c>
      <c r="C33" s="48">
        <v>604</v>
      </c>
      <c r="D33" s="45" t="s">
        <v>158</v>
      </c>
      <c r="E33" s="45" t="s">
        <v>247</v>
      </c>
      <c r="F33" s="46">
        <v>-1607.34</v>
      </c>
      <c r="G33" s="45" t="s">
        <v>289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8FCF21170094692E0ED80736358E9" ma:contentTypeVersion="16" ma:contentTypeDescription="Create a new document." ma:contentTypeScope="" ma:versionID="23f5499cb8c2260048f8f8277bdd34b8">
  <xsd:schema xmlns:xsd="http://www.w3.org/2001/XMLSchema" xmlns:xs="http://www.w3.org/2001/XMLSchema" xmlns:p="http://schemas.microsoft.com/office/2006/metadata/properties" xmlns:ns2="f497ec07-5185-41b9-9895-1f7eb8e69ca3" xmlns:ns3="eaa8e958-9770-47ad-b159-b584ffceace9" targetNamespace="http://schemas.microsoft.com/office/2006/metadata/properties" ma:root="true" ma:fieldsID="a16f00bddf673d04deaa446ffcca7ca3" ns2:_="" ns3:_="">
    <xsd:import namespace="f497ec07-5185-41b9-9895-1f7eb8e69ca3"/>
    <xsd:import namespace="eaa8e958-9770-47ad-b159-b584ffce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7ec07-5185-41b9-9895-1f7eb8e6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379f53-94d4-4bb3-b7d8-aea16c7ef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e958-9770-47ad-b159-b584ffce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11310e-c356-4da3-95cd-576036836da8}" ma:internalName="TaxCatchAll" ma:showField="CatchAllData" ma:web="eaa8e958-9770-47ad-b159-b584ffcea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a8e958-9770-47ad-b159-b584ffceace9">
      <UserInfo>
        <DisplayName>Council Members</DisplayName>
        <AccountId>33</AccountId>
        <AccountType/>
      </UserInfo>
    </SharedWithUsers>
    <lcf76f155ced4ddcb4097134ff3c332f xmlns="f497ec07-5185-41b9-9895-1f7eb8e69ca3">
      <Terms xmlns="http://schemas.microsoft.com/office/infopath/2007/PartnerControls"/>
    </lcf76f155ced4ddcb4097134ff3c332f>
    <TaxCatchAll xmlns="eaa8e958-9770-47ad-b159-b584ffceac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0D7553-0B80-4893-B03A-774F3937C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7ec07-5185-41b9-9895-1f7eb8e69ca3"/>
    <ds:schemaRef ds:uri="eaa8e958-9770-47ad-b159-b584ffcea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0E965D-C660-49E2-8D2F-BFAF25C20E1A}">
  <ds:schemaRefs>
    <ds:schemaRef ds:uri="http://schemas.microsoft.com/office/2006/metadata/properties"/>
    <ds:schemaRef ds:uri="http://schemas.microsoft.com/office/infopath/2007/PartnerControls"/>
    <ds:schemaRef ds:uri="eaa8e958-9770-47ad-b159-b584ffceace9"/>
    <ds:schemaRef ds:uri="f497ec07-5185-41b9-9895-1f7eb8e69ca3"/>
  </ds:schemaRefs>
</ds:datastoreItem>
</file>

<file path=customXml/itemProps3.xml><?xml version="1.0" encoding="utf-8"?>
<ds:datastoreItem xmlns:ds="http://schemas.openxmlformats.org/officeDocument/2006/customXml" ds:itemID="{B443EAFB-D61A-4BA9-890B-F5663186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Roads &amp; Traffic</vt:lpstr>
      <vt:lpstr>Planning</vt:lpstr>
      <vt:lpstr>F&amp;GP</vt:lpstr>
      <vt:lpstr>ACE</vt:lpstr>
      <vt:lpstr>Queen's Hall</vt:lpstr>
      <vt:lpstr>CVH</vt:lpstr>
      <vt:lpstr>Budget Virements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Sam.Heynes</dc:creator>
  <cp:lastModifiedBy>Sam Heynes</cp:lastModifiedBy>
  <cp:lastPrinted>2020-01-21T14:37:19Z</cp:lastPrinted>
  <dcterms:created xsi:type="dcterms:W3CDTF">2018-11-19T14:46:41Z</dcterms:created>
  <dcterms:modified xsi:type="dcterms:W3CDTF">2023-09-15T12:52:25Z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0x01010077A8FCF21170094692E0ED80736358E9</vt:lpwstr>
  </property>
  <property fmtid="{D5CDD505-2E9C-101B-9397-08002B2CF9AE}" pid="3" name="MediaServiceImageTags">
    <vt:lpwstr/>
  </property>
</Properties>
</file>