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councillors/Shared Documents/Committee meetings/Full Council/Reports/Reports 2024-25/24.06.13 - Full Council/"/>
    </mc:Choice>
  </mc:AlternateContent>
  <xr:revisionPtr revIDLastSave="0" documentId="8_{AFD25506-3390-45C5-8B67-EC3B401ABFFF}" xr6:coauthVersionLast="47" xr6:coauthVersionMax="47" xr10:uidLastSave="{00000000-0000-0000-0000-000000000000}"/>
  <bookViews>
    <workbookView xWindow="28680" yWindow="-120" windowWidth="29040" windowHeight="15840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ACE" sheetId="5" r:id="rId5"/>
    <sheet name="Queen's Hall" sheetId="6" r:id="rId6"/>
    <sheet name="CVH" sheetId="7" r:id="rId7"/>
    <sheet name="Budget Virements" sheetId="12" r:id="rId8"/>
  </sheets>
  <definedNames>
    <definedName name="_xlnm._FilterDatabase" localSheetId="7" hidden="1">'Budget Virements'!$A$3:$G$59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8" l="1"/>
  <c r="G36" i="7" l="1"/>
  <c r="G35" i="7"/>
  <c r="G26" i="7"/>
  <c r="G27" i="7"/>
  <c r="G28" i="7"/>
  <c r="G29" i="7"/>
  <c r="G30" i="7"/>
  <c r="G31" i="7"/>
  <c r="G32" i="7"/>
  <c r="G33" i="7"/>
  <c r="G25" i="7"/>
  <c r="G19" i="7"/>
  <c r="G20" i="7"/>
  <c r="G21" i="7"/>
  <c r="G22" i="7"/>
  <c r="G18" i="7"/>
  <c r="G10" i="7"/>
  <c r="G11" i="7"/>
  <c r="G12" i="7"/>
  <c r="G13" i="7"/>
  <c r="G9" i="7"/>
  <c r="G38" i="6"/>
  <c r="G39" i="6"/>
  <c r="G37" i="6"/>
  <c r="G28" i="6"/>
  <c r="G29" i="6"/>
  <c r="G30" i="6"/>
  <c r="G31" i="6"/>
  <c r="G32" i="6"/>
  <c r="G33" i="6"/>
  <c r="G34" i="6"/>
  <c r="G35" i="6"/>
  <c r="G27" i="6"/>
  <c r="G21" i="6"/>
  <c r="G22" i="6"/>
  <c r="G23" i="6"/>
  <c r="G24" i="6"/>
  <c r="G20" i="6"/>
  <c r="G10" i="6"/>
  <c r="G11" i="6"/>
  <c r="G12" i="6"/>
  <c r="G13" i="6"/>
  <c r="G14" i="6"/>
  <c r="G15" i="6"/>
  <c r="G9" i="6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50" i="5"/>
  <c r="G47" i="5"/>
  <c r="G48" i="5"/>
  <c r="G46" i="5"/>
  <c r="G44" i="5"/>
  <c r="G38" i="5"/>
  <c r="G39" i="5"/>
  <c r="G40" i="5"/>
  <c r="G41" i="5"/>
  <c r="G42" i="5"/>
  <c r="G37" i="5"/>
  <c r="G23" i="5"/>
  <c r="G24" i="5"/>
  <c r="G25" i="5"/>
  <c r="G26" i="5"/>
  <c r="G27" i="5"/>
  <c r="G28" i="5"/>
  <c r="G29" i="5"/>
  <c r="G30" i="5"/>
  <c r="G31" i="5"/>
  <c r="G32" i="5"/>
  <c r="G33" i="5"/>
  <c r="G34" i="5"/>
  <c r="G22" i="5"/>
  <c r="G12" i="5"/>
  <c r="G13" i="5"/>
  <c r="G14" i="5"/>
  <c r="G15" i="5"/>
  <c r="G16" i="5"/>
  <c r="G17" i="5"/>
  <c r="G11" i="5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31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G10" i="2" l="1"/>
  <c r="G18" i="2"/>
  <c r="G19" i="2"/>
  <c r="G20" i="2"/>
  <c r="G21" i="2"/>
  <c r="G22" i="2"/>
  <c r="G17" i="2"/>
  <c r="G9" i="3"/>
  <c r="F69" i="4"/>
  <c r="G9" i="2" l="1"/>
  <c r="G11" i="2"/>
  <c r="G12" i="2"/>
  <c r="G13" i="2"/>
  <c r="E69" i="4"/>
  <c r="D35" i="5"/>
  <c r="D49" i="5"/>
  <c r="D43" i="5"/>
  <c r="E28" i="4"/>
  <c r="H28" i="4"/>
  <c r="F28" i="4"/>
  <c r="D28" i="4"/>
  <c r="C28" i="4"/>
  <c r="F16" i="6"/>
  <c r="G35" i="5" l="1"/>
  <c r="H69" i="4"/>
  <c r="D69" i="4"/>
  <c r="C69" i="4"/>
  <c r="H16" i="6" l="1"/>
  <c r="E16" i="6"/>
  <c r="D16" i="6"/>
  <c r="C16" i="6"/>
  <c r="C10" i="3" l="1"/>
  <c r="C11" i="3" s="1"/>
  <c r="J5" i="8" l="1"/>
  <c r="H34" i="7" l="1"/>
  <c r="F34" i="7"/>
  <c r="E34" i="7"/>
  <c r="D34" i="7"/>
  <c r="H23" i="7"/>
  <c r="F23" i="7"/>
  <c r="E23" i="7"/>
  <c r="D23" i="7"/>
  <c r="H14" i="7"/>
  <c r="N5" i="8" s="1"/>
  <c r="F14" i="7"/>
  <c r="E14" i="7"/>
  <c r="D14" i="7"/>
  <c r="C14" i="7"/>
  <c r="D36" i="6"/>
  <c r="E36" i="6"/>
  <c r="F36" i="6"/>
  <c r="H36" i="6"/>
  <c r="D25" i="6"/>
  <c r="E25" i="6"/>
  <c r="F25" i="6"/>
  <c r="H25" i="6"/>
  <c r="M5" i="8"/>
  <c r="G10" i="3"/>
  <c r="G11" i="3" s="1"/>
  <c r="E10" i="3"/>
  <c r="E11" i="3" s="1"/>
  <c r="F10" i="3"/>
  <c r="F11" i="3" s="1"/>
  <c r="H10" i="3"/>
  <c r="H11" i="3" s="1"/>
  <c r="J7" i="8" s="1"/>
  <c r="J9" i="8" s="1"/>
  <c r="D10" i="3"/>
  <c r="D11" i="3" s="1"/>
  <c r="K7" i="8"/>
  <c r="E49" i="5"/>
  <c r="F49" i="5"/>
  <c r="H49" i="5"/>
  <c r="E43" i="5"/>
  <c r="F43" i="5"/>
  <c r="H43" i="5"/>
  <c r="E35" i="5"/>
  <c r="F35" i="5"/>
  <c r="H35" i="5"/>
  <c r="H18" i="5"/>
  <c r="L5" i="8" s="1"/>
  <c r="F18" i="5"/>
  <c r="E18" i="5"/>
  <c r="D18" i="5"/>
  <c r="C18" i="5"/>
  <c r="E40" i="6" l="1"/>
  <c r="H40" i="6"/>
  <c r="M7" i="8" s="1"/>
  <c r="M9" i="8" s="1"/>
  <c r="D40" i="6"/>
  <c r="C69" i="5"/>
  <c r="G28" i="4"/>
  <c r="F40" i="6"/>
  <c r="F37" i="7"/>
  <c r="H69" i="5"/>
  <c r="L7" i="8" s="1"/>
  <c r="L9" i="8" s="1"/>
  <c r="D69" i="5"/>
  <c r="E69" i="5"/>
  <c r="F69" i="5"/>
  <c r="G16" i="6"/>
  <c r="D37" i="7"/>
  <c r="E54" i="7"/>
  <c r="G36" i="6"/>
  <c r="E37" i="7"/>
  <c r="H37" i="7"/>
  <c r="N7" i="8" s="1"/>
  <c r="N9" i="8" s="1"/>
  <c r="G14" i="7"/>
  <c r="G34" i="7"/>
  <c r="G23" i="7"/>
  <c r="G25" i="6"/>
  <c r="G43" i="5"/>
  <c r="G49" i="5"/>
  <c r="B5" i="8"/>
  <c r="D14" i="2"/>
  <c r="E14" i="2"/>
  <c r="F14" i="2"/>
  <c r="G14" i="2"/>
  <c r="H14" i="2"/>
  <c r="D23" i="2"/>
  <c r="E23" i="2"/>
  <c r="F23" i="2"/>
  <c r="H23" i="2"/>
  <c r="I7" i="8" s="1"/>
  <c r="E7" i="8" l="1"/>
  <c r="G40" i="6"/>
  <c r="G69" i="5"/>
  <c r="G69" i="4"/>
  <c r="C7" i="8"/>
  <c r="I9" i="8"/>
  <c r="B7" i="8"/>
  <c r="D5" i="8"/>
  <c r="C5" i="8"/>
  <c r="D7" i="8"/>
  <c r="G5" i="8"/>
  <c r="K5" i="8"/>
  <c r="K9" i="8" s="1"/>
  <c r="E5" i="8"/>
  <c r="G7" i="8"/>
  <c r="G37" i="7"/>
  <c r="G18" i="5"/>
  <c r="B9" i="8" l="1"/>
  <c r="C9" i="8"/>
  <c r="D9" i="8"/>
  <c r="E9" i="8"/>
  <c r="G9" i="8"/>
  <c r="G23" i="2"/>
</calcChain>
</file>

<file path=xl/sharedStrings.xml><?xml version="1.0" encoding="utf-8"?>
<sst xmlns="http://schemas.openxmlformats.org/spreadsheetml/2006/main" count="360" uniqueCount="231">
  <si>
    <t>Financial Budget Comparison</t>
  </si>
  <si>
    <t>Roads &amp; Traffic Committee</t>
  </si>
  <si>
    <t>Income</t>
  </si>
  <si>
    <t>Expenditure</t>
  </si>
  <si>
    <t>Planning Committee</t>
  </si>
  <si>
    <t>Finance &amp; General Purposes</t>
  </si>
  <si>
    <t>Environment Committee</t>
  </si>
  <si>
    <t xml:space="preserve">Previous </t>
  </si>
  <si>
    <t>Forecast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</si>
  <si>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</si>
  <si>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</si>
  <si>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</si>
  <si>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</si>
  <si>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</si>
  <si>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</si>
  <si>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</si>
  <si>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</si>
  <si>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</si>
  <si>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</si>
  <si>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</si>
  <si>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</si>
  <si>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</si>
  <si>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</si>
  <si>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</si>
  <si>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</si>
  <si>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</si>
  <si>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</si>
  <si>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</si>
  <si>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</si>
  <si>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</si>
  <si>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</si>
  <si>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</si>
  <si>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</si>
  <si>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</si>
  <si>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</si>
  <si>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</si>
  <si>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</si>
  <si>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</si>
  <si>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</si>
  <si>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</si>
  <si>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</si>
  <si>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</si>
  <si>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</si>
  <si>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</si>
  <si>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</si>
  <si>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</si>
  <si>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</si>
  <si>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</si>
  <si>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</si>
  <si>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</si>
  <si>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</si>
  <si>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</si>
  <si>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</si>
  <si>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</si>
  <si>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</si>
  <si>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GDPR - Data Protection Officer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</si>
  <si>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</si>
  <si>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</si>
  <si>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</si>
  <si>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</si>
  <si>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</si>
  <si>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</si>
  <si>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</si>
  <si>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</si>
  <si>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</si>
  <si>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</si>
  <si>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</si>
  <si>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</si>
  <si>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</si>
  <si>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</si>
  <si>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</si>
  <si>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</si>
  <si>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</si>
  <si>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</si>
  <si>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</si>
  <si>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</si>
  <si>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</si>
  <si>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</si>
  <si>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</si>
  <si>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</si>
  <si>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</si>
  <si>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</si>
  <si>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300/12</t>
  </si>
  <si>
    <t>Administration</t>
  </si>
  <si>
    <t>300/13</t>
  </si>
  <si>
    <t>Burials</t>
  </si>
  <si>
    <t>300/15</t>
  </si>
  <si>
    <t>Allotments</t>
  </si>
  <si>
    <t>301/1</t>
  </si>
  <si>
    <t>301/2</t>
  </si>
  <si>
    <t>Grasscutting</t>
  </si>
  <si>
    <t>301/3</t>
  </si>
  <si>
    <t>Allotment Fee Refund</t>
  </si>
  <si>
    <t>301/4</t>
  </si>
  <si>
    <t>General Maintenance</t>
  </si>
  <si>
    <t>301/6</t>
  </si>
  <si>
    <t>NSALG Membership</t>
  </si>
  <si>
    <t>301/7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</si>
  <si>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</si>
  <si>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</si>
  <si>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</si>
  <si>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</si>
  <si>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</si>
  <si>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</si>
  <si>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</si>
  <si>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</si>
  <si>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</si>
  <si>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</si>
  <si>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</si>
  <si>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Mantell Memorial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</si>
  <si>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</si>
  <si>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</si>
  <si>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</si>
  <si>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</si>
  <si>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</si>
  <si>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</si>
  <si>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</si>
  <si>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</si>
  <si>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Donation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</si>
  <si>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</si>
  <si>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</si>
  <si>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</si>
  <si>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</si>
  <si>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</si>
  <si>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</si>
  <si>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</si>
  <si>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</si>
  <si>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</si>
  <si>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</si>
  <si>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</si>
  <si>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</si>
  <si>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</si>
  <si>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</si>
  <si>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</si>
  <si>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</si>
  <si>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</si>
  <si>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</si>
  <si>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</si>
  <si>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</si>
  <si>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</si>
  <si>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</si>
  <si>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</si>
  <si>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</si>
  <si>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</si>
  <si>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</si>
  <si>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</si>
  <si>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</si>
  <si>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</si>
  <si>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</si>
  <si>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</si>
  <si>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</si>
  <si>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</si>
  <si>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</si>
  <si>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</si>
  <si>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</si>
  <si>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</si>
  <si>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</si>
  <si>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</si>
  <si>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</si>
  <si>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</si>
  <si>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Horsefield Green Transfer Monies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</si>
  <si>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</si>
  <si>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</si>
  <si>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</si>
  <si>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</si>
  <si>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</si>
  <si>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</si>
  <si>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</si>
  <si>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</si>
  <si>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</si>
  <si>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</si>
  <si>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</si>
  <si>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</si>
  <si>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</si>
  <si>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</si>
  <si>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</si>
  <si>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</si>
  <si>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</si>
  <si>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</si>
  <si>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</si>
  <si>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</si>
  <si>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</si>
  <si>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</si>
  <si>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</si>
  <si>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</si>
  <si>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</si>
  <si>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</si>
  <si>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</si>
  <si>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</si>
  <si>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</si>
  <si>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</si>
  <si>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</si>
  <si>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Queen's Hall - Land Adjacent to Garden</t>
  </si>
  <si>
    <t>Footpath Maintenance (Twittens)</t>
  </si>
  <si>
    <t>R&amp;T</t>
  </si>
  <si>
    <t xml:space="preserve">Planning </t>
  </si>
  <si>
    <t>F&amp;GP</t>
  </si>
  <si>
    <t>QH</t>
  </si>
  <si>
    <t>CVH</t>
  </si>
  <si>
    <t>CCLA Investments</t>
  </si>
  <si>
    <t>PAT Test Machine Hire</t>
  </si>
  <si>
    <t>Platinum Jubilee Celebrations</t>
  </si>
  <si>
    <t>CCLA Interest</t>
  </si>
  <si>
    <t>External Toilet</t>
  </si>
  <si>
    <t>Budget Virements</t>
  </si>
  <si>
    <t>Code</t>
  </si>
  <si>
    <t>Name</t>
  </si>
  <si>
    <t>Amount</t>
  </si>
  <si>
    <t>Reason</t>
  </si>
  <si>
    <t>Increase/Decrease</t>
  </si>
  <si>
    <t>Income/Expenditure</t>
  </si>
  <si>
    <t>Committee</t>
  </si>
  <si>
    <t>Cuckfield Flag</t>
  </si>
  <si>
    <t>2024/25</t>
  </si>
  <si>
    <t>Re-Forecast</t>
  </si>
  <si>
    <t>Climate Change Activities</t>
  </si>
  <si>
    <t>CCLA Deposit</t>
  </si>
  <si>
    <t>Recycling</t>
  </si>
  <si>
    <t>Cuckfield Calendar</t>
  </si>
  <si>
    <t>Instant Savings A/c Interest</t>
  </si>
  <si>
    <t>ACE</t>
  </si>
  <si>
    <t>Summary of Variances (Expenditure)</t>
  </si>
  <si>
    <t xml:space="preserve">Comparison between 1/4/24 and 7/6/24 inclusive.  Includes due and unpaid transactions. </t>
  </si>
  <si>
    <t>Excludes transactions with an invoice date prior to 01/04/24</t>
  </si>
  <si>
    <t>2025/26</t>
  </si>
  <si>
    <t xml:space="preserve">2024/2025 </t>
  </si>
  <si>
    <t xml:space="preserve">2025/2026 </t>
  </si>
  <si>
    <t>2025-2026</t>
  </si>
  <si>
    <t>2024-2025</t>
  </si>
  <si>
    <t>6 months electricity from 2023-24 billed in 2024-25</t>
  </si>
  <si>
    <t>Error with finance system, regular hirers being charged here, will be resolved asap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</si>
</sst>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2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6" fillId="0" borderId="0" xfId="0" applyNumberFormat="1" applyFont="1"/>
    <xf numFmtId="165" fontId="6" fillId="0" borderId="11" xfId="0" applyNumberFormat="1" applyFont="1" applyBorder="1"/>
    <xf numFmtId="165" fontId="6" fillId="0" borderId="1" xfId="0" applyNumberFormat="1" applyFont="1" applyBorder="1"/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3" fillId="0" borderId="0" xfId="0" applyFont="1"/>
    <xf numFmtId="164" fontId="2" fillId="0" borderId="0" xfId="0" applyNumberFormat="1" applyFont="1"/>
    <xf numFmtId="164" fontId="13" fillId="0" borderId="0" xfId="0" applyNumberFormat="1" applyFont="1"/>
    <xf numFmtId="164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44"/>
  <sheetViews>
    <sheetView tabSelected="1" zoomScale="130" zoomScaleNormal="130" workbookViewId="0">
      <selection activeCell="I5" sqref="I5"/>
    </sheetView>
  </sheetViews>
  <sheetFormatPr defaultRowHeight="14.4" x14ac:dyDescent="0.3"/>
  <cols>
    <col min="1" max="1" width="19.109375" customWidth="1"/>
    <col min="2" max="2" width="13.88671875" style="23" customWidth="1"/>
    <col min="3" max="3" width="13.88671875" customWidth="1"/>
    <col min="4" max="4" width="13.88671875" hidden="1" customWidth="1"/>
    <col min="5" max="5" width="13.88671875" customWidth="1"/>
    <col min="6" max="6" width="1.44140625" customWidth="1"/>
    <col min="7" max="7" width="16.88671875" customWidth="1"/>
    <col min="8" max="8" width="4.88671875" customWidth="1"/>
    <col min="9" max="9" width="10" bestFit="1" customWidth="1"/>
    <col min="11" max="11" width="10" bestFit="1" customWidth="1"/>
  </cols>
  <sheetData>
    <row r="1" spans="1:16" ht="15" thickBot="1" x14ac:dyDescent="0.35"/>
    <row r="2" spans="1:16" x14ac:dyDescent="0.3">
      <c r="B2" s="20" t="s">
        <v>190</v>
      </c>
      <c r="C2" s="9" t="s">
        <v>213</v>
      </c>
      <c r="D2" s="9" t="s">
        <v>191</v>
      </c>
      <c r="E2" s="9" t="s">
        <v>9</v>
      </c>
      <c r="F2" s="9"/>
      <c r="G2" s="24" t="s">
        <v>224</v>
      </c>
      <c r="H2" s="25"/>
      <c r="I2" s="26" t="s">
        <v>194</v>
      </c>
      <c r="J2" s="26" t="s">
        <v>195</v>
      </c>
      <c r="K2" s="26" t="s">
        <v>196</v>
      </c>
      <c r="L2" s="26" t="s">
        <v>220</v>
      </c>
      <c r="M2" s="26" t="s">
        <v>197</v>
      </c>
      <c r="N2" s="27" t="s">
        <v>198</v>
      </c>
      <c r="O2" s="13"/>
      <c r="P2" s="13"/>
    </row>
    <row r="3" spans="1:16" x14ac:dyDescent="0.3">
      <c r="B3" s="20" t="s">
        <v>11</v>
      </c>
      <c r="C3" s="9" t="s">
        <v>12</v>
      </c>
      <c r="D3" s="9"/>
      <c r="E3" s="9"/>
      <c r="F3" s="10"/>
      <c r="G3" s="28" t="s">
        <v>12</v>
      </c>
      <c r="N3" s="29"/>
    </row>
    <row r="4" spans="1:16" s="11" customFormat="1" x14ac:dyDescent="0.3">
      <c r="B4" s="21"/>
      <c r="G4" s="34"/>
      <c r="N4" s="30"/>
    </row>
    <row r="5" spans="1:16" s="11" customFormat="1" x14ac:dyDescent="0.3">
      <c r="A5" s="11" t="s">
        <v>17</v>
      </c>
      <c r="B5" s="21">
        <f>SUM('Queen''s Hall'!C16+CVH!C14+ACE!C18+'Roads &amp; Traffic'!C14+Planning!C5+'F&amp;GP'!C28)</f>
        <v>406029.41000000003</v>
      </c>
      <c r="C5" s="11">
        <f>SUM('Queen''s Hall'!D16+CVH!D14+ACE!D18+'Roads &amp; Traffic'!D14+Planning!D5+'F&amp;GP'!D28)</f>
        <v>450740</v>
      </c>
      <c r="D5" s="11">
        <f>SUM('Queen''s Hall'!E16+CVH!E14+ACE!E18+'Roads &amp; Traffic'!E14+Planning!E5+'F&amp;GP'!E28)</f>
        <v>451027.67</v>
      </c>
      <c r="E5" s="11">
        <f>SUM('Queen''s Hall'!F16+CVH!F14+ACE!F18+'Roads &amp; Traffic'!F14+Planning!F5+'F&amp;GP'!F28)</f>
        <v>183783.32</v>
      </c>
      <c r="G5" s="34">
        <f>SUM('Queen''s Hall'!H16+CVH!H14+ACE!H18+'Roads &amp; Traffic'!H14+Planning!H5+'F&amp;GP'!H28)</f>
        <v>450740</v>
      </c>
      <c r="I5" s="11">
        <f>'Roads &amp; Traffic'!H14</f>
        <v>2000</v>
      </c>
      <c r="J5" s="11">
        <f>Planning!H5</f>
        <v>0</v>
      </c>
      <c r="K5" s="11">
        <f>'F&amp;GP'!H28</f>
        <v>297790</v>
      </c>
      <c r="L5" s="11">
        <f>ACE!H18</f>
        <v>94450</v>
      </c>
      <c r="M5" s="11">
        <f>'Queen''s Hall'!H16</f>
        <v>33500</v>
      </c>
      <c r="N5" s="30">
        <f>CVH!H14</f>
        <v>23000</v>
      </c>
    </row>
    <row r="6" spans="1:16" s="11" customFormat="1" x14ac:dyDescent="0.3">
      <c r="B6" s="21"/>
      <c r="G6" s="34"/>
      <c r="N6" s="30"/>
    </row>
    <row r="7" spans="1:16" s="11" customFormat="1" x14ac:dyDescent="0.3">
      <c r="A7" s="11" t="s">
        <v>22</v>
      </c>
      <c r="B7" s="21">
        <f>SUM('Queen''s Hall'!C40+CVH!C37+ACE!C69+Planning!C11+'Roads &amp; Traffic'!C23+'F&amp;GP'!C69)</f>
        <v>434379.42000000004</v>
      </c>
      <c r="C7" s="11">
        <f>SUM('Queen''s Hall'!D40+CVH!D37+ACE!D69+Planning!D11+'Roads &amp; Traffic'!D23+'F&amp;GP'!D69)</f>
        <v>453214.22</v>
      </c>
      <c r="D7" s="11">
        <f>SUM('Queen''s Hall'!E40+CVH!E37+ACE!E69+Planning!E11+'Roads &amp; Traffic'!E23+'F&amp;GP'!E69)</f>
        <v>448399.44999999995</v>
      </c>
      <c r="E7" s="11">
        <f>SUM('Queen''s Hall'!F40+CVH!F37+ACE!F69+Planning!F11+'Roads &amp; Traffic'!F23+'F&amp;GP'!F69)</f>
        <v>68488.81</v>
      </c>
      <c r="G7" s="34">
        <f>SUM('Queen''s Hall'!H40+CVH!H37+ACE!H69+Planning!H11+'Roads &amp; Traffic'!H23+'F&amp;GP'!H69)</f>
        <v>453214.22</v>
      </c>
      <c r="I7" s="11">
        <f>'Roads &amp; Traffic'!H23</f>
        <v>9700</v>
      </c>
      <c r="J7" s="11">
        <f>Planning!H11</f>
        <v>10000</v>
      </c>
      <c r="K7" s="11">
        <f>'F&amp;GP'!H69</f>
        <v>235999.22</v>
      </c>
      <c r="L7" s="11">
        <f>ACE!H69</f>
        <v>94065</v>
      </c>
      <c r="M7" s="11">
        <f>'Queen''s Hall'!H40</f>
        <v>68650</v>
      </c>
      <c r="N7" s="30">
        <f>CVH!H37</f>
        <v>34800</v>
      </c>
    </row>
    <row r="8" spans="1:16" s="11" customFormat="1" x14ac:dyDescent="0.3">
      <c r="B8" s="21"/>
      <c r="G8" s="34"/>
      <c r="N8" s="30"/>
    </row>
    <row r="9" spans="1:16" s="11" customFormat="1" ht="15" thickBot="1" x14ac:dyDescent="0.35">
      <c r="A9" s="12" t="s">
        <v>164</v>
      </c>
      <c r="B9" s="22">
        <f>SUM(B5-B7)</f>
        <v>-28350.010000000009</v>
      </c>
      <c r="C9" s="12">
        <f t="shared" ref="C9:N9" si="0">SUM(C5-C7)</f>
        <v>-2474.2199999999721</v>
      </c>
      <c r="D9" s="12">
        <f t="shared" si="0"/>
        <v>2628.2200000000303</v>
      </c>
      <c r="E9" s="12">
        <f t="shared" si="0"/>
        <v>115294.51000000001</v>
      </c>
      <c r="F9" s="12"/>
      <c r="G9" s="40">
        <f t="shared" si="0"/>
        <v>-2474.2199999999721</v>
      </c>
      <c r="H9" s="31"/>
      <c r="I9" s="32">
        <f t="shared" si="0"/>
        <v>-7700</v>
      </c>
      <c r="J9" s="32">
        <f t="shared" si="0"/>
        <v>-10000</v>
      </c>
      <c r="K9" s="32">
        <f t="shared" si="0"/>
        <v>61790.78</v>
      </c>
      <c r="L9" s="32">
        <f t="shared" si="0"/>
        <v>385</v>
      </c>
      <c r="M9" s="32">
        <f t="shared" si="0"/>
        <v>-35150</v>
      </c>
      <c r="N9" s="33">
        <f t="shared" si="0"/>
        <v>-11800</v>
      </c>
    </row>
    <row r="10" spans="1:16" s="11" customFormat="1" x14ac:dyDescent="0.3">
      <c r="B10" s="21"/>
    </row>
    <row r="12" spans="1:16" x14ac:dyDescent="0.3">
      <c r="A12" s="41" t="s">
        <v>221</v>
      </c>
      <c r="B12"/>
      <c r="G12" s="41"/>
      <c r="H12" s="41"/>
      <c r="I12" s="41"/>
      <c r="J12" s="41"/>
      <c r="K12" s="41"/>
    </row>
    <row r="13" spans="1:16" x14ac:dyDescent="0.3">
      <c r="A13" s="41"/>
      <c r="G13" s="35"/>
      <c r="I13" s="35"/>
    </row>
    <row r="14" spans="1:16" x14ac:dyDescent="0.3">
      <c r="A14" s="11"/>
      <c r="B14" s="1"/>
      <c r="C14" s="1"/>
      <c r="G14" s="35"/>
      <c r="I14" s="35"/>
    </row>
    <row r="15" spans="1:16" x14ac:dyDescent="0.3">
      <c r="A15" s="41"/>
      <c r="B15" s="1"/>
      <c r="C15" s="1"/>
      <c r="I15" s="35"/>
    </row>
    <row r="16" spans="1:16" x14ac:dyDescent="0.3">
      <c r="A16" s="11"/>
      <c r="B16" s="1"/>
      <c r="C16" s="1"/>
      <c r="E16" s="37"/>
      <c r="G16" s="35"/>
      <c r="I16" s="35"/>
    </row>
    <row r="17" spans="1:9" x14ac:dyDescent="0.3">
      <c r="A17" s="11"/>
      <c r="B17" s="1"/>
      <c r="C17" s="1"/>
      <c r="E17" s="37"/>
      <c r="G17" s="35"/>
      <c r="I17" s="35"/>
    </row>
    <row r="18" spans="1:9" x14ac:dyDescent="0.3">
      <c r="A18" s="11"/>
      <c r="B18" s="1"/>
      <c r="C18" s="1"/>
      <c r="E18" s="37"/>
      <c r="G18" s="35"/>
    </row>
    <row r="19" spans="1:9" x14ac:dyDescent="0.3">
      <c r="A19" s="11"/>
      <c r="B19" s="1"/>
      <c r="C19" s="1"/>
    </row>
    <row r="20" spans="1:9" x14ac:dyDescent="0.3">
      <c r="A20" s="11"/>
      <c r="B20" s="1"/>
      <c r="C20" s="1"/>
      <c r="G20" s="35"/>
    </row>
    <row r="21" spans="1:9" x14ac:dyDescent="0.3">
      <c r="A21" s="11"/>
      <c r="B21" s="1"/>
      <c r="C21" s="1"/>
      <c r="G21" s="35"/>
    </row>
    <row r="22" spans="1:9" x14ac:dyDescent="0.3">
      <c r="A22" s="63"/>
      <c r="B22" s="1"/>
      <c r="C22" s="1"/>
      <c r="G22" s="36"/>
    </row>
    <row r="23" spans="1:9" x14ac:dyDescent="0.3">
      <c r="A23" s="11"/>
      <c r="B23" s="1"/>
      <c r="C23" s="1"/>
    </row>
    <row r="24" spans="1:9" x14ac:dyDescent="0.3">
      <c r="A24" s="11"/>
      <c r="B24" s="1"/>
      <c r="C24" s="1"/>
    </row>
    <row r="25" spans="1:9" x14ac:dyDescent="0.3">
      <c r="A25" s="64"/>
      <c r="B25" s="62"/>
    </row>
    <row r="26" spans="1:9" x14ac:dyDescent="0.3">
      <c r="A26" s="65"/>
      <c r="B26"/>
    </row>
    <row r="27" spans="1:9" x14ac:dyDescent="0.3">
      <c r="A27" s="11"/>
      <c r="B27" s="61"/>
      <c r="C27" s="1"/>
    </row>
    <row r="28" spans="1:9" x14ac:dyDescent="0.3">
      <c r="A28" s="11"/>
      <c r="B28" s="61"/>
      <c r="C28" s="1"/>
    </row>
    <row r="29" spans="1:9" x14ac:dyDescent="0.3">
      <c r="A29" s="11"/>
      <c r="B29" s="61"/>
      <c r="C29" s="1"/>
    </row>
    <row r="30" spans="1:9" x14ac:dyDescent="0.3">
      <c r="A30" s="11"/>
      <c r="B30" s="61"/>
      <c r="C30" s="1"/>
    </row>
    <row r="31" spans="1:9" x14ac:dyDescent="0.3">
      <c r="A31" s="11"/>
      <c r="B31" s="61"/>
      <c r="C31" s="1"/>
    </row>
    <row r="32" spans="1:9" x14ac:dyDescent="0.3">
      <c r="A32" s="11"/>
      <c r="B32" s="1"/>
      <c r="C32" s="1"/>
    </row>
    <row r="33" spans="1:3" x14ac:dyDescent="0.3">
      <c r="A33" s="11"/>
      <c r="B33" s="61"/>
      <c r="C33" s="1"/>
    </row>
    <row r="34" spans="1:3" x14ac:dyDescent="0.3">
      <c r="A34" s="11"/>
      <c r="B34" s="61"/>
      <c r="C34" s="1"/>
    </row>
    <row r="35" spans="1:3" x14ac:dyDescent="0.3">
      <c r="A35" s="64"/>
      <c r="B35" s="62"/>
    </row>
    <row r="36" spans="1:3" x14ac:dyDescent="0.3">
      <c r="A36" s="65"/>
    </row>
    <row r="37" spans="1:3" x14ac:dyDescent="0.3">
      <c r="A37" s="11"/>
      <c r="B37" s="1"/>
      <c r="C37" s="1"/>
    </row>
    <row r="38" spans="1:3" x14ac:dyDescent="0.3">
      <c r="A38" s="11"/>
      <c r="B38" s="1"/>
      <c r="C38" s="1"/>
    </row>
    <row r="39" spans="1:3" x14ac:dyDescent="0.3">
      <c r="A39" s="11"/>
      <c r="B39" s="1"/>
      <c r="C39" s="1"/>
    </row>
    <row r="40" spans="1:3" x14ac:dyDescent="0.3">
      <c r="A40" s="64"/>
      <c r="B40" s="62"/>
    </row>
    <row r="41" spans="1:3" x14ac:dyDescent="0.3">
      <c r="A41" s="65"/>
    </row>
    <row r="42" spans="1:3" x14ac:dyDescent="0.3">
      <c r="A42" s="11"/>
      <c r="B42" s="1"/>
      <c r="C42" s="1"/>
    </row>
    <row r="43" spans="1:3" x14ac:dyDescent="0.3">
      <c r="A43" s="11"/>
      <c r="B43" s="1"/>
      <c r="C43" s="1"/>
    </row>
    <row r="44" spans="1:3" x14ac:dyDescent="0.3">
      <c r="A44" s="64"/>
      <c r="B44" s="62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23"/>
  <sheetViews>
    <sheetView zoomScale="130" zoomScaleNormal="13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4" sqref="H14"/>
    </sheetView>
  </sheetViews>
  <sheetFormatPr defaultColWidth="25.44140625" defaultRowHeight="11.4" x14ac:dyDescent="0.2"/>
  <cols>
    <col min="1" max="1" width="25.5546875" style="1" bestFit="1" customWidth="1"/>
    <col min="2" max="2" width="25.44140625" style="1"/>
    <col min="3" max="3" width="11" style="14" bestFit="1" customWidth="1"/>
    <col min="4" max="4" width="11" style="1" bestFit="1" customWidth="1"/>
    <col min="5" max="5" width="11" style="1" hidden="1" customWidth="1"/>
    <col min="6" max="8" width="11" style="1" bestFit="1" customWidth="1"/>
    <col min="9" max="9" width="83.5546875" style="1" customWidth="1"/>
    <col min="10" max="16384" width="25.44140625" style="1"/>
  </cols>
  <sheetData>
    <row r="2" spans="1:9" x14ac:dyDescent="0.2">
      <c r="B2" s="1" t="s">
        <v>222</v>
      </c>
    </row>
    <row r="3" spans="1:9" x14ac:dyDescent="0.2">
      <c r="B3" s="1" t="s">
        <v>223</v>
      </c>
    </row>
    <row r="5" spans="1:9" ht="12" x14ac:dyDescent="0.25">
      <c r="C5" s="15" t="s">
        <v>7</v>
      </c>
      <c r="D5" s="2" t="s">
        <v>225</v>
      </c>
      <c r="E5" s="2" t="s">
        <v>8</v>
      </c>
      <c r="F5" s="2" t="s">
        <v>9</v>
      </c>
      <c r="G5" s="2" t="s">
        <v>10</v>
      </c>
      <c r="H5" s="2" t="s">
        <v>226</v>
      </c>
      <c r="I5" s="2" t="s">
        <v>165</v>
      </c>
    </row>
    <row r="6" spans="1:9" ht="12" x14ac:dyDescent="0.25">
      <c r="C6" s="15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ht="12" x14ac:dyDescent="0.25">
      <c r="A7" s="2" t="s">
        <v>1</v>
      </c>
    </row>
    <row r="8" spans="1:9" x14ac:dyDescent="0.2">
      <c r="A8" s="1" t="s">
        <v>2</v>
      </c>
    </row>
    <row r="9" spans="1:9" ht="12" x14ac:dyDescent="0.25">
      <c r="A9" s="1">
        <v>7000</v>
      </c>
      <c r="B9" s="1" t="s">
        <v>13</v>
      </c>
      <c r="C9" s="50">
        <v>0</v>
      </c>
      <c r="D9" s="3">
        <v>0</v>
      </c>
      <c r="E9" s="3">
        <v>0</v>
      </c>
      <c r="F9" s="3">
        <v>0</v>
      </c>
      <c r="G9" s="3">
        <f t="shared" ref="G9:G13" si="0">SUM(F9-E9)</f>
        <v>0</v>
      </c>
      <c r="H9" s="3">
        <v>0</v>
      </c>
    </row>
    <row r="10" spans="1:9" ht="12" x14ac:dyDescent="0.25">
      <c r="A10" s="1">
        <v>7001</v>
      </c>
      <c r="B10" s="1" t="s">
        <v>14</v>
      </c>
      <c r="C10" s="50">
        <v>1994.41</v>
      </c>
      <c r="D10" s="3">
        <v>2000</v>
      </c>
      <c r="E10" s="3">
        <v>2000</v>
      </c>
      <c r="F10" s="3">
        <v>285</v>
      </c>
      <c r="G10" s="3">
        <f>SUM(F10-D10)</f>
        <v>-1715</v>
      </c>
      <c r="H10" s="3">
        <v>2000</v>
      </c>
    </row>
    <row r="11" spans="1:9" ht="12" x14ac:dyDescent="0.25">
      <c r="A11" s="1">
        <v>7002</v>
      </c>
      <c r="B11" s="1" t="s">
        <v>15</v>
      </c>
      <c r="C11" s="50">
        <v>0</v>
      </c>
      <c r="D11" s="3">
        <v>0</v>
      </c>
      <c r="E11" s="3">
        <v>0</v>
      </c>
      <c r="F11" s="3">
        <v>0</v>
      </c>
      <c r="G11" s="3">
        <f t="shared" si="0"/>
        <v>0</v>
      </c>
      <c r="H11" s="3">
        <v>0</v>
      </c>
    </row>
    <row r="12" spans="1:9" ht="12" x14ac:dyDescent="0.25">
      <c r="A12" s="1">
        <v>7005</v>
      </c>
      <c r="B12" s="1" t="s">
        <v>16</v>
      </c>
      <c r="C12" s="50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>
        <v>0</v>
      </c>
    </row>
    <row r="13" spans="1:9" ht="12" x14ac:dyDescent="0.25">
      <c r="A13" s="1">
        <v>7010</v>
      </c>
      <c r="B13" s="1" t="s">
        <v>19</v>
      </c>
      <c r="C13" s="51">
        <v>0</v>
      </c>
      <c r="D13" s="3">
        <v>0</v>
      </c>
      <c r="E13" s="3">
        <v>0</v>
      </c>
      <c r="F13" s="3">
        <v>0</v>
      </c>
      <c r="G13" s="3">
        <f t="shared" si="0"/>
        <v>0</v>
      </c>
      <c r="H13" s="3">
        <v>0</v>
      </c>
    </row>
    <row r="14" spans="1:9" ht="12" x14ac:dyDescent="0.25">
      <c r="A14" s="4" t="s">
        <v>17</v>
      </c>
      <c r="B14" s="4"/>
      <c r="C14" s="52">
        <v>1994.41</v>
      </c>
      <c r="D14" s="5">
        <f t="shared" ref="D14:H14" si="1">SUM(D9:D13)</f>
        <v>2000</v>
      </c>
      <c r="E14" s="5">
        <f t="shared" si="1"/>
        <v>2000</v>
      </c>
      <c r="F14" s="5">
        <f t="shared" si="1"/>
        <v>285</v>
      </c>
      <c r="G14" s="5">
        <f t="shared" si="1"/>
        <v>-1715</v>
      </c>
      <c r="H14" s="5">
        <f t="shared" si="1"/>
        <v>2000</v>
      </c>
      <c r="I14" s="3"/>
    </row>
    <row r="15" spans="1:9" ht="12" x14ac:dyDescent="0.25">
      <c r="C15" s="50"/>
      <c r="D15" s="3"/>
      <c r="E15" s="3"/>
      <c r="F15" s="3"/>
      <c r="G15" s="3"/>
      <c r="H15" s="3"/>
      <c r="I15" s="3"/>
    </row>
    <row r="16" spans="1:9" ht="12" x14ac:dyDescent="0.25">
      <c r="A16" s="1" t="s">
        <v>3</v>
      </c>
      <c r="C16" s="50"/>
    </row>
    <row r="17" spans="1:9" ht="12" x14ac:dyDescent="0.25">
      <c r="A17" s="1">
        <v>701</v>
      </c>
      <c r="B17" s="1" t="s">
        <v>18</v>
      </c>
      <c r="C17" s="50">
        <v>5904.38</v>
      </c>
      <c r="D17" s="3">
        <v>6500</v>
      </c>
      <c r="E17" s="3">
        <v>5904.38</v>
      </c>
      <c r="F17" s="3">
        <v>0</v>
      </c>
      <c r="G17" s="3">
        <f>SUM(D17-F17)</f>
        <v>6500</v>
      </c>
      <c r="H17" s="3">
        <v>6500</v>
      </c>
    </row>
    <row r="18" spans="1:9" ht="12" x14ac:dyDescent="0.25">
      <c r="A18" s="1">
        <v>702</v>
      </c>
      <c r="B18" s="1" t="s">
        <v>14</v>
      </c>
      <c r="C18" s="50">
        <v>2012.49</v>
      </c>
      <c r="D18" s="3">
        <v>2000</v>
      </c>
      <c r="E18" s="3">
        <v>2000</v>
      </c>
      <c r="F18" s="3">
        <v>-347.23</v>
      </c>
      <c r="G18" s="3">
        <f t="shared" ref="G18:G22" si="2">SUM(D18-F18)</f>
        <v>2347.23</v>
      </c>
      <c r="H18" s="3">
        <v>2000</v>
      </c>
    </row>
    <row r="19" spans="1:9" ht="12" x14ac:dyDescent="0.25">
      <c r="A19" s="1">
        <v>703</v>
      </c>
      <c r="B19" s="1" t="s">
        <v>19</v>
      </c>
      <c r="C19" s="50">
        <v>0</v>
      </c>
      <c r="D19" s="3">
        <v>1000</v>
      </c>
      <c r="E19" s="3">
        <v>1000</v>
      </c>
      <c r="F19" s="3">
        <v>0</v>
      </c>
      <c r="G19" s="3">
        <f t="shared" si="2"/>
        <v>1000</v>
      </c>
      <c r="H19" s="3">
        <v>1000</v>
      </c>
    </row>
    <row r="20" spans="1:9" ht="12" x14ac:dyDescent="0.25">
      <c r="A20" s="1">
        <v>705</v>
      </c>
      <c r="B20" s="1" t="s">
        <v>20</v>
      </c>
      <c r="C20" s="50">
        <v>13.33</v>
      </c>
      <c r="D20" s="3">
        <v>0</v>
      </c>
      <c r="E20" s="3">
        <v>13.33</v>
      </c>
      <c r="F20" s="3">
        <v>0</v>
      </c>
      <c r="G20" s="3">
        <f t="shared" si="2"/>
        <v>0</v>
      </c>
      <c r="H20" s="3">
        <v>0</v>
      </c>
      <c r="I20" s="39"/>
    </row>
    <row r="21" spans="1:9" ht="12" x14ac:dyDescent="0.25">
      <c r="A21" s="1">
        <v>706</v>
      </c>
      <c r="B21" s="1" t="s">
        <v>16</v>
      </c>
      <c r="C21" s="50">
        <v>885</v>
      </c>
      <c r="D21" s="3">
        <v>150</v>
      </c>
      <c r="E21" s="3">
        <v>885</v>
      </c>
      <c r="F21" s="3">
        <v>0</v>
      </c>
      <c r="G21" s="3">
        <f t="shared" si="2"/>
        <v>150</v>
      </c>
      <c r="H21" s="3">
        <v>150</v>
      </c>
    </row>
    <row r="22" spans="1:9" ht="12" x14ac:dyDescent="0.25">
      <c r="A22" s="1">
        <v>710</v>
      </c>
      <c r="B22" s="1" t="s">
        <v>21</v>
      </c>
      <c r="C22" s="51">
        <v>0</v>
      </c>
      <c r="D22" s="3">
        <v>50</v>
      </c>
      <c r="E22" s="3">
        <v>50</v>
      </c>
      <c r="F22" s="3">
        <v>0</v>
      </c>
      <c r="G22" s="3">
        <f t="shared" si="2"/>
        <v>50</v>
      </c>
      <c r="H22" s="3">
        <v>50</v>
      </c>
    </row>
    <row r="23" spans="1:9" ht="12" x14ac:dyDescent="0.25">
      <c r="A23" s="4" t="s">
        <v>22</v>
      </c>
      <c r="B23" s="4"/>
      <c r="C23" s="50">
        <v>8815.2000000000007</v>
      </c>
      <c r="D23" s="5">
        <f t="shared" ref="D23:H23" si="3">SUM(D17:D22)</f>
        <v>9700</v>
      </c>
      <c r="E23" s="5">
        <f t="shared" si="3"/>
        <v>9852.7100000000009</v>
      </c>
      <c r="F23" s="5">
        <f t="shared" si="3"/>
        <v>-347.23</v>
      </c>
      <c r="G23" s="5">
        <f t="shared" si="3"/>
        <v>10047.23</v>
      </c>
      <c r="H23" s="5">
        <f t="shared" si="3"/>
        <v>9700</v>
      </c>
      <c r="I23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1:I11"/>
  <sheetViews>
    <sheetView zoomScale="140" zoomScaleNormal="140" workbookViewId="0">
      <selection activeCell="G10" sqref="G10"/>
    </sheetView>
  </sheetViews>
  <sheetFormatPr defaultColWidth="8.88671875" defaultRowHeight="11.4" x14ac:dyDescent="0.2"/>
  <cols>
    <col min="1" max="1" width="17.6640625" style="1" bestFit="1" customWidth="1"/>
    <col min="2" max="2" width="28.33203125" style="1" bestFit="1" customWidth="1"/>
    <col min="3" max="3" width="9.44140625" style="14" bestFit="1" customWidth="1"/>
    <col min="4" max="4" width="10.33203125" style="1" bestFit="1" customWidth="1"/>
    <col min="5" max="5" width="9.88671875" style="1" hidden="1" customWidth="1"/>
    <col min="6" max="7" width="9.88671875" style="1" bestFit="1" customWidth="1"/>
    <col min="8" max="8" width="10.33203125" style="1" bestFit="1" customWidth="1"/>
    <col min="9" max="9" width="67.6640625" style="1" customWidth="1"/>
    <col min="10" max="16384" width="8.88671875" style="1"/>
  </cols>
  <sheetData>
    <row r="1" spans="1:9" ht="12" x14ac:dyDescent="0.25">
      <c r="A1" s="1" t="s">
        <v>4</v>
      </c>
      <c r="C1" s="15" t="s">
        <v>7</v>
      </c>
      <c r="D1" s="2" t="s">
        <v>228</v>
      </c>
      <c r="E1" s="2" t="s">
        <v>8</v>
      </c>
      <c r="F1" s="2" t="s">
        <v>9</v>
      </c>
      <c r="G1" s="2" t="s">
        <v>10</v>
      </c>
      <c r="H1" s="2" t="s">
        <v>227</v>
      </c>
      <c r="I1" s="2" t="s">
        <v>165</v>
      </c>
    </row>
    <row r="2" spans="1:9" ht="12" x14ac:dyDescent="0.25">
      <c r="C2" s="15" t="s">
        <v>11</v>
      </c>
      <c r="D2" s="2" t="s">
        <v>12</v>
      </c>
      <c r="E2" s="2"/>
      <c r="F2" s="2"/>
      <c r="G2" s="2"/>
      <c r="H2" s="2" t="s">
        <v>12</v>
      </c>
      <c r="I2" s="2"/>
    </row>
    <row r="3" spans="1:9" ht="12" x14ac:dyDescent="0.25">
      <c r="A3" s="1" t="s">
        <v>2</v>
      </c>
      <c r="C3" s="15"/>
      <c r="D3" s="2"/>
      <c r="E3" s="2"/>
      <c r="F3" s="2"/>
      <c r="G3" s="2"/>
      <c r="H3" s="2"/>
      <c r="I3" s="2"/>
    </row>
    <row r="4" spans="1:9" x14ac:dyDescent="0.2">
      <c r="A4" s="1">
        <v>9000</v>
      </c>
      <c r="B4" s="1" t="s">
        <v>13</v>
      </c>
      <c r="C4" s="16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spans="1:9" x14ac:dyDescent="0.2">
      <c r="A5" s="7" t="s">
        <v>17</v>
      </c>
      <c r="B5" s="7"/>
      <c r="C5" s="19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3"/>
    </row>
    <row r="6" spans="1:9" x14ac:dyDescent="0.2">
      <c r="C6" s="16"/>
      <c r="D6" s="3"/>
      <c r="E6" s="3"/>
      <c r="F6" s="3"/>
      <c r="G6" s="3"/>
      <c r="H6" s="3"/>
      <c r="I6" s="3"/>
    </row>
    <row r="7" spans="1:9" x14ac:dyDescent="0.2">
      <c r="A7" s="1" t="s">
        <v>3</v>
      </c>
    </row>
    <row r="8" spans="1:9" x14ac:dyDescent="0.2">
      <c r="A8" s="1">
        <v>900</v>
      </c>
      <c r="B8" s="1" t="s">
        <v>23</v>
      </c>
    </row>
    <row r="9" spans="1:9" x14ac:dyDescent="0.2">
      <c r="A9" s="1" t="s">
        <v>24</v>
      </c>
      <c r="B9" s="1" t="s">
        <v>25</v>
      </c>
      <c r="C9" s="16">
        <v>2500</v>
      </c>
      <c r="D9" s="3">
        <v>10000</v>
      </c>
      <c r="E9" s="3">
        <v>2500</v>
      </c>
      <c r="F9" s="3">
        <v>500</v>
      </c>
      <c r="G9" s="3">
        <f>SUM(D9-F9)</f>
        <v>9500</v>
      </c>
      <c r="H9" s="3">
        <v>10000</v>
      </c>
      <c r="I9" s="39"/>
    </row>
    <row r="10" spans="1:9" x14ac:dyDescent="0.2">
      <c r="A10" s="1">
        <v>900</v>
      </c>
      <c r="B10" s="1" t="s">
        <v>26</v>
      </c>
      <c r="C10" s="42">
        <f>SUM(C9)</f>
        <v>2500</v>
      </c>
      <c r="D10" s="3">
        <f>SUM(D9)</f>
        <v>10000</v>
      </c>
      <c r="E10" s="3">
        <f t="shared" ref="E10:H10" si="0">SUM(E9)</f>
        <v>2500</v>
      </c>
      <c r="F10" s="3">
        <f t="shared" si="0"/>
        <v>500</v>
      </c>
      <c r="G10" s="3">
        <f t="shared" si="0"/>
        <v>9500</v>
      </c>
      <c r="H10" s="3">
        <f t="shared" si="0"/>
        <v>10000</v>
      </c>
    </row>
    <row r="11" spans="1:9" ht="12" x14ac:dyDescent="0.25">
      <c r="A11" s="4" t="s">
        <v>22</v>
      </c>
      <c r="B11" s="4"/>
      <c r="C11" s="18">
        <f>SUM(C10)</f>
        <v>2500</v>
      </c>
      <c r="D11" s="5">
        <f>SUM(D10)</f>
        <v>10000</v>
      </c>
      <c r="E11" s="5">
        <f t="shared" ref="E11:H11" si="1">SUM(E10)</f>
        <v>2500</v>
      </c>
      <c r="F11" s="5">
        <f t="shared" si="1"/>
        <v>500</v>
      </c>
      <c r="G11" s="5">
        <f t="shared" si="1"/>
        <v>9500</v>
      </c>
      <c r="H11" s="5">
        <f t="shared" si="1"/>
        <v>10000</v>
      </c>
      <c r="I11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1:I69"/>
  <sheetViews>
    <sheetView zoomScale="140" zoomScaleNormal="140" workbookViewId="0">
      <pane ySplit="6" topLeftCell="A7" activePane="bottomLeft" state="frozen"/>
      <selection pane="bottomLeft" activeCell="B2" sqref="B2:B3"/>
    </sheetView>
  </sheetViews>
  <sheetFormatPr defaultColWidth="8.88671875" defaultRowHeight="11.4" x14ac:dyDescent="0.2"/>
  <cols>
    <col min="1" max="1" width="9.33203125" style="1" customWidth="1"/>
    <col min="2" max="2" width="26.6640625" style="1" customWidth="1"/>
    <col min="3" max="3" width="13" style="14" customWidth="1"/>
    <col min="4" max="4" width="12.109375" style="1" bestFit="1" customWidth="1"/>
    <col min="5" max="5" width="11" style="1" hidden="1" customWidth="1"/>
    <col min="6" max="6" width="11" style="1" bestFit="1" customWidth="1"/>
    <col min="7" max="7" width="11.44140625" style="1" bestFit="1" customWidth="1"/>
    <col min="8" max="8" width="12.109375" style="1" bestFit="1" customWidth="1"/>
    <col min="9" max="9" width="60" style="39" bestFit="1" customWidth="1"/>
    <col min="10" max="11" width="9.6640625" style="1" bestFit="1" customWidth="1"/>
    <col min="12" max="16384" width="8.88671875" style="1"/>
  </cols>
  <sheetData>
    <row r="1" spans="1:9" x14ac:dyDescent="0.2">
      <c r="A1" s="1" t="s">
        <v>0</v>
      </c>
    </row>
    <row r="2" spans="1:9" x14ac:dyDescent="0.2">
      <c r="B2" s="1" t="s">
        <v>222</v>
      </c>
    </row>
    <row r="3" spans="1:9" x14ac:dyDescent="0.2">
      <c r="B3" s="1" t="s">
        <v>223</v>
      </c>
    </row>
    <row r="5" spans="1:9" ht="12" x14ac:dyDescent="0.25">
      <c r="C5" s="15" t="s">
        <v>7</v>
      </c>
      <c r="D5" s="2" t="s">
        <v>228</v>
      </c>
      <c r="E5" s="2" t="s">
        <v>214</v>
      </c>
      <c r="F5" s="2" t="s">
        <v>9</v>
      </c>
      <c r="G5" s="2" t="s">
        <v>10</v>
      </c>
      <c r="H5" s="2" t="s">
        <v>227</v>
      </c>
      <c r="I5" s="43" t="s">
        <v>165</v>
      </c>
    </row>
    <row r="6" spans="1:9" ht="12" x14ac:dyDescent="0.25">
      <c r="C6" s="15" t="s">
        <v>11</v>
      </c>
      <c r="D6" s="2" t="s">
        <v>12</v>
      </c>
      <c r="E6" s="2"/>
      <c r="F6" s="2"/>
      <c r="G6" s="2"/>
      <c r="H6" s="2" t="s">
        <v>12</v>
      </c>
      <c r="I6" s="43"/>
    </row>
    <row r="7" spans="1:9" ht="12" x14ac:dyDescent="0.25">
      <c r="A7" s="2" t="s">
        <v>5</v>
      </c>
    </row>
    <row r="9" spans="1:9" x14ac:dyDescent="0.2">
      <c r="A9" s="1" t="s">
        <v>2</v>
      </c>
    </row>
    <row r="10" spans="1:9" x14ac:dyDescent="0.2">
      <c r="A10" s="1">
        <v>1000</v>
      </c>
      <c r="B10" s="1" t="s">
        <v>13</v>
      </c>
      <c r="C10" s="16">
        <v>260450</v>
      </c>
      <c r="D10" s="3">
        <v>276980</v>
      </c>
      <c r="E10" s="3">
        <v>260450</v>
      </c>
      <c r="F10" s="3">
        <v>138490</v>
      </c>
      <c r="G10" s="3">
        <f>SUM(F10-D10)</f>
        <v>-138490</v>
      </c>
      <c r="H10" s="3">
        <v>276980</v>
      </c>
    </row>
    <row r="11" spans="1:9" x14ac:dyDescent="0.2">
      <c r="A11" s="1">
        <v>1001</v>
      </c>
      <c r="B11" s="1" t="s">
        <v>27</v>
      </c>
      <c r="C11" s="16">
        <v>25</v>
      </c>
      <c r="D11" s="3">
        <v>900</v>
      </c>
      <c r="E11" s="3">
        <v>250</v>
      </c>
      <c r="F11" s="3">
        <v>0</v>
      </c>
      <c r="G11" s="3">
        <f t="shared" ref="G11:G27" si="0">SUM(F11-D11)</f>
        <v>-900</v>
      </c>
      <c r="H11" s="3">
        <v>900</v>
      </c>
    </row>
    <row r="12" spans="1:9" x14ac:dyDescent="0.2">
      <c r="A12" s="1">
        <v>1002</v>
      </c>
      <c r="B12" s="1" t="s">
        <v>219</v>
      </c>
      <c r="C12" s="16">
        <v>0</v>
      </c>
      <c r="D12" s="3">
        <v>250</v>
      </c>
      <c r="E12" s="3">
        <v>76</v>
      </c>
      <c r="F12" s="3">
        <v>0</v>
      </c>
      <c r="G12" s="3">
        <f t="shared" si="0"/>
        <v>-250</v>
      </c>
      <c r="H12" s="3">
        <v>250</v>
      </c>
    </row>
    <row r="13" spans="1:9" x14ac:dyDescent="0.2">
      <c r="A13" s="1">
        <v>1003</v>
      </c>
      <c r="B13" s="1" t="s">
        <v>28</v>
      </c>
      <c r="C13" s="16">
        <v>12000</v>
      </c>
      <c r="D13" s="3">
        <v>12000</v>
      </c>
      <c r="E13" s="3">
        <v>14450</v>
      </c>
      <c r="F13" s="3">
        <v>0</v>
      </c>
      <c r="G13" s="3">
        <f t="shared" si="0"/>
        <v>-12000</v>
      </c>
      <c r="H13" s="3">
        <v>12000</v>
      </c>
    </row>
    <row r="14" spans="1:9" x14ac:dyDescent="0.2">
      <c r="A14" s="1">
        <v>1004</v>
      </c>
      <c r="B14" s="1" t="s">
        <v>202</v>
      </c>
      <c r="C14" s="16">
        <v>1000</v>
      </c>
      <c r="D14" s="3">
        <v>6000</v>
      </c>
      <c r="E14" s="3">
        <v>5000</v>
      </c>
      <c r="F14" s="3">
        <v>1247.3699999999999</v>
      </c>
      <c r="G14" s="3">
        <f t="shared" si="0"/>
        <v>-4752.63</v>
      </c>
      <c r="H14" s="3">
        <v>6000</v>
      </c>
    </row>
    <row r="15" spans="1:9" x14ac:dyDescent="0.2">
      <c r="A15" s="1">
        <v>1005</v>
      </c>
      <c r="B15" s="1" t="s">
        <v>29</v>
      </c>
      <c r="C15" s="16">
        <v>600</v>
      </c>
      <c r="D15" s="3">
        <v>600</v>
      </c>
      <c r="E15" s="3">
        <v>800</v>
      </c>
      <c r="F15" s="3">
        <v>0</v>
      </c>
      <c r="G15" s="3">
        <f t="shared" si="0"/>
        <v>-600</v>
      </c>
      <c r="H15" s="3">
        <v>600</v>
      </c>
    </row>
    <row r="16" spans="1:9" x14ac:dyDescent="0.2">
      <c r="A16" s="1">
        <v>1006</v>
      </c>
      <c r="B16" s="1" t="s">
        <v>30</v>
      </c>
      <c r="C16" s="16">
        <v>10</v>
      </c>
      <c r="D16" s="3">
        <v>10</v>
      </c>
      <c r="E16" s="3">
        <v>10</v>
      </c>
      <c r="F16" s="3">
        <v>0</v>
      </c>
      <c r="G16" s="3">
        <f t="shared" si="0"/>
        <v>-10</v>
      </c>
      <c r="H16" s="3">
        <v>10</v>
      </c>
    </row>
    <row r="17" spans="1:8" x14ac:dyDescent="0.2">
      <c r="A17" s="1">
        <v>1007</v>
      </c>
      <c r="B17" s="1" t="s">
        <v>31</v>
      </c>
      <c r="C17" s="16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8" x14ac:dyDescent="0.2">
      <c r="A18" s="1">
        <v>1008</v>
      </c>
      <c r="B18" s="1" t="s">
        <v>216</v>
      </c>
      <c r="C18" s="16">
        <v>0</v>
      </c>
      <c r="D18" s="3">
        <v>0</v>
      </c>
      <c r="E18" s="3">
        <v>0</v>
      </c>
      <c r="F18" s="3">
        <v>0</v>
      </c>
      <c r="G18" s="3">
        <f t="shared" si="0"/>
        <v>0</v>
      </c>
      <c r="H18" s="3">
        <v>0</v>
      </c>
    </row>
    <row r="19" spans="1:8" x14ac:dyDescent="0.2">
      <c r="A19" s="1">
        <v>1009</v>
      </c>
      <c r="B19" s="1" t="s">
        <v>32</v>
      </c>
      <c r="C19" s="16">
        <v>0</v>
      </c>
      <c r="D19" s="3">
        <v>0</v>
      </c>
      <c r="E19" s="3">
        <v>0</v>
      </c>
      <c r="F19" s="3">
        <v>0</v>
      </c>
      <c r="G19" s="3">
        <f t="shared" si="0"/>
        <v>0</v>
      </c>
      <c r="H19" s="3">
        <v>0</v>
      </c>
    </row>
    <row r="20" spans="1:8" x14ac:dyDescent="0.2">
      <c r="A20" s="1">
        <v>1013</v>
      </c>
      <c r="B20" s="1" t="s">
        <v>33</v>
      </c>
      <c r="C20" s="16">
        <v>0</v>
      </c>
      <c r="D20" s="3">
        <v>0</v>
      </c>
      <c r="E20" s="3">
        <v>0</v>
      </c>
      <c r="F20" s="3">
        <v>0</v>
      </c>
      <c r="G20" s="3">
        <f t="shared" si="0"/>
        <v>0</v>
      </c>
      <c r="H20" s="3">
        <v>0</v>
      </c>
    </row>
    <row r="21" spans="1:8" x14ac:dyDescent="0.2">
      <c r="A21" s="1">
        <v>1014</v>
      </c>
      <c r="B21" s="1" t="s">
        <v>145</v>
      </c>
      <c r="C21" s="16">
        <v>0</v>
      </c>
      <c r="D21" s="3">
        <v>500</v>
      </c>
      <c r="E21" s="3">
        <v>700</v>
      </c>
      <c r="F21" s="3">
        <v>0</v>
      </c>
      <c r="G21" s="3">
        <f t="shared" si="0"/>
        <v>-500</v>
      </c>
      <c r="H21" s="3">
        <v>500</v>
      </c>
    </row>
    <row r="22" spans="1:8" x14ac:dyDescent="0.2">
      <c r="A22" s="1">
        <v>1015</v>
      </c>
      <c r="B22" s="1" t="s">
        <v>34</v>
      </c>
      <c r="C22" s="16">
        <v>0</v>
      </c>
      <c r="D22" s="3">
        <v>0</v>
      </c>
      <c r="E22" s="3">
        <v>0</v>
      </c>
      <c r="F22" s="3">
        <v>0</v>
      </c>
      <c r="G22" s="3">
        <f t="shared" si="0"/>
        <v>0</v>
      </c>
      <c r="H22" s="3">
        <v>0</v>
      </c>
    </row>
    <row r="23" spans="1:8" x14ac:dyDescent="0.2">
      <c r="A23" s="1">
        <v>1016</v>
      </c>
      <c r="B23" s="1" t="s">
        <v>200</v>
      </c>
      <c r="C23" s="16">
        <v>0</v>
      </c>
      <c r="D23" s="3">
        <v>50</v>
      </c>
      <c r="E23" s="3">
        <v>50</v>
      </c>
      <c r="F23" s="3">
        <v>0</v>
      </c>
      <c r="G23" s="3">
        <f t="shared" si="0"/>
        <v>-50</v>
      </c>
      <c r="H23" s="3">
        <v>50</v>
      </c>
    </row>
    <row r="24" spans="1:8" x14ac:dyDescent="0.2">
      <c r="A24" s="1">
        <v>1017</v>
      </c>
      <c r="B24" s="1" t="s">
        <v>218</v>
      </c>
      <c r="C24" s="16">
        <v>0</v>
      </c>
      <c r="D24" s="3">
        <v>500</v>
      </c>
      <c r="E24" s="3">
        <v>500</v>
      </c>
      <c r="F24" s="3">
        <v>0</v>
      </c>
      <c r="G24" s="3">
        <f t="shared" si="0"/>
        <v>-500</v>
      </c>
      <c r="H24" s="3">
        <v>500</v>
      </c>
    </row>
    <row r="25" spans="1:8" x14ac:dyDescent="0.2">
      <c r="A25" s="1">
        <v>1020</v>
      </c>
      <c r="B25" s="1" t="s">
        <v>35</v>
      </c>
      <c r="C25" s="16">
        <v>0</v>
      </c>
      <c r="D25" s="3">
        <v>0</v>
      </c>
      <c r="E25" s="3">
        <v>0</v>
      </c>
      <c r="F25" s="3">
        <v>0</v>
      </c>
      <c r="G25" s="3">
        <f t="shared" si="0"/>
        <v>0</v>
      </c>
      <c r="H25" s="3">
        <v>0</v>
      </c>
    </row>
    <row r="26" spans="1:8" x14ac:dyDescent="0.2">
      <c r="A26" s="1">
        <v>1021</v>
      </c>
      <c r="B26" s="1" t="s">
        <v>201</v>
      </c>
      <c r="C26" s="16">
        <v>0</v>
      </c>
      <c r="D26" s="3">
        <v>0</v>
      </c>
      <c r="E26" s="3">
        <v>291.67</v>
      </c>
      <c r="F26" s="3">
        <v>0</v>
      </c>
      <c r="G26" s="3">
        <f t="shared" si="0"/>
        <v>0</v>
      </c>
      <c r="H26" s="3">
        <v>0</v>
      </c>
    </row>
    <row r="27" spans="1:8" x14ac:dyDescent="0.2">
      <c r="A27" s="1">
        <v>1022</v>
      </c>
      <c r="B27" s="1" t="s">
        <v>212</v>
      </c>
      <c r="C27" s="16">
        <v>0</v>
      </c>
      <c r="D27" s="3">
        <v>0</v>
      </c>
      <c r="E27" s="3">
        <v>0</v>
      </c>
      <c r="F27" s="3">
        <v>0</v>
      </c>
      <c r="G27" s="3">
        <f t="shared" si="0"/>
        <v>0</v>
      </c>
      <c r="H27" s="3">
        <v>0</v>
      </c>
    </row>
    <row r="28" spans="1:8" ht="12" x14ac:dyDescent="0.25">
      <c r="A28" s="4" t="s">
        <v>17</v>
      </c>
      <c r="B28" s="4"/>
      <c r="C28" s="17">
        <f t="shared" ref="C28:H28" si="1">SUM(C10:C27)</f>
        <v>274085</v>
      </c>
      <c r="D28" s="5">
        <f t="shared" si="1"/>
        <v>297790</v>
      </c>
      <c r="E28" s="5">
        <f t="shared" si="1"/>
        <v>282577.67</v>
      </c>
      <c r="F28" s="5">
        <f t="shared" si="1"/>
        <v>139737.37</v>
      </c>
      <c r="G28" s="5">
        <f t="shared" si="1"/>
        <v>-158052.63</v>
      </c>
      <c r="H28" s="5">
        <f t="shared" si="1"/>
        <v>297790</v>
      </c>
    </row>
    <row r="29" spans="1:8" x14ac:dyDescent="0.2">
      <c r="B29" s="3"/>
      <c r="C29" s="16"/>
      <c r="D29" s="3"/>
      <c r="E29" s="3"/>
      <c r="F29" s="3"/>
      <c r="G29" s="3"/>
      <c r="H29" s="3"/>
    </row>
    <row r="30" spans="1:8" x14ac:dyDescent="0.2">
      <c r="A30" s="1" t="s">
        <v>3</v>
      </c>
    </row>
    <row r="31" spans="1:8" x14ac:dyDescent="0.2">
      <c r="A31" s="1">
        <v>102</v>
      </c>
      <c r="B31" s="1" t="s">
        <v>35</v>
      </c>
      <c r="C31" s="16">
        <v>4000</v>
      </c>
      <c r="D31" s="3">
        <v>5000</v>
      </c>
      <c r="E31" s="3">
        <v>4000</v>
      </c>
      <c r="F31" s="3">
        <v>0</v>
      </c>
      <c r="G31" s="3">
        <f>SUM(D31-F31)</f>
        <v>5000</v>
      </c>
      <c r="H31" s="3">
        <v>5000</v>
      </c>
    </row>
    <row r="32" spans="1:8" x14ac:dyDescent="0.2">
      <c r="A32" s="1">
        <v>103</v>
      </c>
      <c r="B32" s="1" t="s">
        <v>36</v>
      </c>
      <c r="C32" s="16">
        <v>700</v>
      </c>
      <c r="D32" s="3">
        <v>750</v>
      </c>
      <c r="E32" s="3">
        <v>700</v>
      </c>
      <c r="F32" s="3">
        <v>68.44</v>
      </c>
      <c r="G32" s="3">
        <f t="shared" ref="G32:G68" si="2">SUM(D32-F32)</f>
        <v>681.56</v>
      </c>
      <c r="H32" s="3">
        <v>750</v>
      </c>
    </row>
    <row r="33" spans="1:8" x14ac:dyDescent="0.2">
      <c r="A33" s="1">
        <v>104</v>
      </c>
      <c r="B33" s="1" t="s">
        <v>37</v>
      </c>
      <c r="C33" s="16">
        <v>50</v>
      </c>
      <c r="D33" s="3">
        <v>50</v>
      </c>
      <c r="E33" s="3">
        <v>50</v>
      </c>
      <c r="F33" s="3">
        <v>0</v>
      </c>
      <c r="G33" s="3">
        <f t="shared" si="2"/>
        <v>50</v>
      </c>
      <c r="H33" s="3">
        <v>50</v>
      </c>
    </row>
    <row r="34" spans="1:8" x14ac:dyDescent="0.2">
      <c r="A34" s="1">
        <v>106</v>
      </c>
      <c r="B34" s="1" t="s">
        <v>38</v>
      </c>
      <c r="C34" s="16">
        <v>1800</v>
      </c>
      <c r="D34" s="3">
        <v>2000</v>
      </c>
      <c r="E34" s="3">
        <v>1800</v>
      </c>
      <c r="F34" s="3">
        <v>1330.02</v>
      </c>
      <c r="G34" s="3">
        <f t="shared" si="2"/>
        <v>669.98</v>
      </c>
      <c r="H34" s="3">
        <v>2000</v>
      </c>
    </row>
    <row r="35" spans="1:8" x14ac:dyDescent="0.2">
      <c r="A35" s="1">
        <v>107</v>
      </c>
      <c r="B35" s="1" t="s">
        <v>39</v>
      </c>
      <c r="C35" s="16">
        <v>1250</v>
      </c>
      <c r="D35" s="3">
        <v>1300</v>
      </c>
      <c r="E35" s="3">
        <v>1262.55</v>
      </c>
      <c r="F35" s="3">
        <v>0</v>
      </c>
      <c r="G35" s="3">
        <f t="shared" si="2"/>
        <v>1300</v>
      </c>
      <c r="H35" s="3">
        <v>1300</v>
      </c>
    </row>
    <row r="36" spans="1:8" x14ac:dyDescent="0.2">
      <c r="A36" s="1">
        <v>108</v>
      </c>
      <c r="B36" s="1" t="s">
        <v>40</v>
      </c>
      <c r="C36" s="16">
        <v>800</v>
      </c>
      <c r="D36" s="3">
        <v>800</v>
      </c>
      <c r="E36" s="3">
        <v>600</v>
      </c>
      <c r="F36" s="3">
        <v>0</v>
      </c>
      <c r="G36" s="3">
        <f t="shared" si="2"/>
        <v>800</v>
      </c>
      <c r="H36" s="3">
        <v>800</v>
      </c>
    </row>
    <row r="37" spans="1:8" x14ac:dyDescent="0.2">
      <c r="A37" s="1">
        <v>109</v>
      </c>
      <c r="B37" s="1" t="s">
        <v>41</v>
      </c>
      <c r="C37" s="16">
        <v>1800</v>
      </c>
      <c r="D37" s="3">
        <v>1800</v>
      </c>
      <c r="E37" s="3">
        <v>1800</v>
      </c>
      <c r="F37" s="3">
        <v>269.74</v>
      </c>
      <c r="G37" s="3">
        <f t="shared" si="2"/>
        <v>1530.26</v>
      </c>
      <c r="H37" s="3">
        <v>1800</v>
      </c>
    </row>
    <row r="38" spans="1:8" x14ac:dyDescent="0.2">
      <c r="A38" s="1">
        <v>110</v>
      </c>
      <c r="B38" s="1" t="s">
        <v>42</v>
      </c>
      <c r="C38" s="16">
        <v>10000</v>
      </c>
      <c r="D38" s="3">
        <v>8000</v>
      </c>
      <c r="E38" s="3">
        <v>9000</v>
      </c>
      <c r="F38" s="3">
        <v>0</v>
      </c>
      <c r="G38" s="3">
        <f t="shared" si="2"/>
        <v>8000</v>
      </c>
      <c r="H38" s="3">
        <v>8000</v>
      </c>
    </row>
    <row r="39" spans="1:8" x14ac:dyDescent="0.2">
      <c r="A39" s="1">
        <v>111</v>
      </c>
      <c r="B39" s="1" t="s">
        <v>215</v>
      </c>
      <c r="C39" s="16">
        <v>0</v>
      </c>
      <c r="D39" s="3">
        <v>0</v>
      </c>
      <c r="E39" s="3">
        <v>2000</v>
      </c>
      <c r="F39" s="3">
        <v>0</v>
      </c>
      <c r="G39" s="3">
        <f t="shared" si="2"/>
        <v>0</v>
      </c>
      <c r="H39" s="3">
        <v>0</v>
      </c>
    </row>
    <row r="40" spans="1:8" x14ac:dyDescent="0.2">
      <c r="A40" s="1">
        <v>112</v>
      </c>
      <c r="B40" s="1" t="s">
        <v>34</v>
      </c>
      <c r="C40" s="16">
        <v>6000</v>
      </c>
      <c r="D40" s="3">
        <v>7000</v>
      </c>
      <c r="E40" s="3">
        <v>7000</v>
      </c>
      <c r="F40" s="3">
        <v>2875</v>
      </c>
      <c r="G40" s="3">
        <f t="shared" si="2"/>
        <v>4125</v>
      </c>
      <c r="H40" s="3">
        <v>7000</v>
      </c>
    </row>
    <row r="41" spans="1:8" x14ac:dyDescent="0.2">
      <c r="A41" s="1">
        <v>113</v>
      </c>
      <c r="B41" s="1" t="s">
        <v>33</v>
      </c>
      <c r="C41" s="16">
        <v>500</v>
      </c>
      <c r="D41" s="3">
        <v>500</v>
      </c>
      <c r="E41" s="3">
        <v>500</v>
      </c>
      <c r="F41" s="3">
        <v>69.17</v>
      </c>
      <c r="G41" s="3">
        <f t="shared" si="2"/>
        <v>430.83</v>
      </c>
      <c r="H41" s="3">
        <v>500</v>
      </c>
    </row>
    <row r="42" spans="1:8" x14ac:dyDescent="0.2">
      <c r="A42" s="1">
        <v>114</v>
      </c>
      <c r="B42" s="1" t="s">
        <v>114</v>
      </c>
      <c r="C42" s="16">
        <v>3000</v>
      </c>
      <c r="D42" s="3">
        <v>3000</v>
      </c>
      <c r="E42" s="3">
        <v>6700</v>
      </c>
      <c r="F42" s="3">
        <v>220.06</v>
      </c>
      <c r="G42" s="3">
        <f t="shared" si="2"/>
        <v>2779.94</v>
      </c>
      <c r="H42" s="3">
        <v>3000</v>
      </c>
    </row>
    <row r="43" spans="1:8" x14ac:dyDescent="0.2">
      <c r="A43" s="1">
        <v>115</v>
      </c>
      <c r="B43" s="1" t="s">
        <v>43</v>
      </c>
      <c r="C43" s="16">
        <v>6000</v>
      </c>
      <c r="D43" s="3">
        <v>6000</v>
      </c>
      <c r="E43" s="3">
        <v>6000</v>
      </c>
      <c r="F43" s="3">
        <v>2000.03</v>
      </c>
      <c r="G43" s="3">
        <f t="shared" si="2"/>
        <v>3999.9700000000003</v>
      </c>
      <c r="H43" s="3">
        <v>6000</v>
      </c>
    </row>
    <row r="44" spans="1:8" x14ac:dyDescent="0.2">
      <c r="A44" s="1">
        <v>116</v>
      </c>
      <c r="B44" s="1" t="s">
        <v>44</v>
      </c>
      <c r="C44" s="16">
        <v>500</v>
      </c>
      <c r="D44" s="3">
        <v>500</v>
      </c>
      <c r="E44" s="3">
        <v>500</v>
      </c>
      <c r="F44" s="3">
        <v>12</v>
      </c>
      <c r="G44" s="3">
        <f t="shared" si="2"/>
        <v>488</v>
      </c>
      <c r="H44" s="3">
        <v>500</v>
      </c>
    </row>
    <row r="45" spans="1:8" x14ac:dyDescent="0.2">
      <c r="A45" s="1">
        <v>117</v>
      </c>
      <c r="B45" s="1" t="s">
        <v>45</v>
      </c>
      <c r="C45" s="16">
        <v>12324.22</v>
      </c>
      <c r="D45" s="3">
        <v>12324.22</v>
      </c>
      <c r="E45" s="3">
        <v>12324.22</v>
      </c>
      <c r="F45" s="3">
        <v>6162.11</v>
      </c>
      <c r="G45" s="3">
        <f t="shared" si="2"/>
        <v>6162.11</v>
      </c>
      <c r="H45" s="3">
        <v>12324.22</v>
      </c>
    </row>
    <row r="46" spans="1:8" x14ac:dyDescent="0.2">
      <c r="A46" s="1">
        <v>118</v>
      </c>
      <c r="B46" s="1" t="s">
        <v>46</v>
      </c>
      <c r="C46" s="16">
        <v>500</v>
      </c>
      <c r="D46" s="3">
        <v>500</v>
      </c>
      <c r="E46" s="3">
        <v>500</v>
      </c>
      <c r="F46" s="3">
        <v>0</v>
      </c>
      <c r="G46" s="3">
        <f t="shared" si="2"/>
        <v>500</v>
      </c>
      <c r="H46" s="3">
        <v>500</v>
      </c>
    </row>
    <row r="47" spans="1:8" x14ac:dyDescent="0.2">
      <c r="A47" s="1">
        <v>119</v>
      </c>
      <c r="B47" s="1" t="s">
        <v>47</v>
      </c>
      <c r="C47" s="16">
        <v>35</v>
      </c>
      <c r="D47" s="3">
        <v>35</v>
      </c>
      <c r="E47" s="3">
        <v>35</v>
      </c>
      <c r="F47" s="3">
        <v>35</v>
      </c>
      <c r="G47" s="3">
        <f t="shared" si="2"/>
        <v>0</v>
      </c>
      <c r="H47" s="3">
        <v>35</v>
      </c>
    </row>
    <row r="48" spans="1:8" x14ac:dyDescent="0.2">
      <c r="A48" s="1">
        <v>121</v>
      </c>
      <c r="B48" s="1" t="s">
        <v>201</v>
      </c>
      <c r="C48" s="16">
        <v>0</v>
      </c>
      <c r="D48" s="3">
        <v>0</v>
      </c>
      <c r="E48" s="3">
        <v>0</v>
      </c>
      <c r="F48" s="3">
        <v>0</v>
      </c>
      <c r="G48" s="3">
        <f t="shared" si="2"/>
        <v>0</v>
      </c>
      <c r="H48" s="3">
        <v>0</v>
      </c>
    </row>
    <row r="49" spans="1:8" x14ac:dyDescent="0.2">
      <c r="A49" s="1">
        <v>122</v>
      </c>
      <c r="B49" s="1" t="s">
        <v>48</v>
      </c>
      <c r="C49" s="16">
        <v>600</v>
      </c>
      <c r="D49" s="3">
        <v>600</v>
      </c>
      <c r="E49" s="3">
        <v>600</v>
      </c>
      <c r="F49" s="3">
        <v>0</v>
      </c>
      <c r="G49" s="3">
        <f t="shared" si="2"/>
        <v>600</v>
      </c>
      <c r="H49" s="3">
        <v>600</v>
      </c>
    </row>
    <row r="50" spans="1:8" x14ac:dyDescent="0.2">
      <c r="A50" s="1">
        <v>123</v>
      </c>
      <c r="B50" s="1" t="s">
        <v>49</v>
      </c>
      <c r="C50" s="16">
        <v>2800</v>
      </c>
      <c r="D50" s="3">
        <v>3000</v>
      </c>
      <c r="E50" s="3">
        <v>2000</v>
      </c>
      <c r="F50" s="3">
        <v>1450</v>
      </c>
      <c r="G50" s="3">
        <f t="shared" si="2"/>
        <v>1550</v>
      </c>
      <c r="H50" s="3">
        <v>3000</v>
      </c>
    </row>
    <row r="51" spans="1:8" x14ac:dyDescent="0.2">
      <c r="A51" s="1">
        <v>124</v>
      </c>
      <c r="B51" s="1" t="s">
        <v>31</v>
      </c>
      <c r="C51" s="16">
        <v>0</v>
      </c>
      <c r="D51" s="3">
        <v>0</v>
      </c>
      <c r="E51" s="3">
        <v>0</v>
      </c>
      <c r="F51" s="3">
        <v>0</v>
      </c>
      <c r="G51" s="3">
        <f t="shared" si="2"/>
        <v>0</v>
      </c>
      <c r="H51" s="3">
        <v>0</v>
      </c>
    </row>
    <row r="52" spans="1:8" x14ac:dyDescent="0.2">
      <c r="A52" s="1">
        <v>126</v>
      </c>
      <c r="B52" s="1" t="s">
        <v>50</v>
      </c>
      <c r="C52" s="16">
        <v>0</v>
      </c>
      <c r="D52" s="3">
        <v>0</v>
      </c>
      <c r="E52" s="3">
        <v>0</v>
      </c>
      <c r="F52" s="3">
        <v>0</v>
      </c>
      <c r="G52" s="3">
        <f t="shared" si="2"/>
        <v>0</v>
      </c>
      <c r="H52" s="3">
        <v>0</v>
      </c>
    </row>
    <row r="53" spans="1:8" x14ac:dyDescent="0.2">
      <c r="A53" s="1">
        <v>127</v>
      </c>
      <c r="B53" s="1" t="s">
        <v>51</v>
      </c>
      <c r="C53" s="16">
        <v>1000</v>
      </c>
      <c r="D53" s="3">
        <v>1000</v>
      </c>
      <c r="E53" s="3">
        <v>1000</v>
      </c>
      <c r="F53" s="3">
        <v>0</v>
      </c>
      <c r="G53" s="3">
        <f t="shared" si="2"/>
        <v>1000</v>
      </c>
      <c r="H53" s="3">
        <v>1000</v>
      </c>
    </row>
    <row r="54" spans="1:8" x14ac:dyDescent="0.2">
      <c r="A54" s="1">
        <v>128</v>
      </c>
      <c r="B54" s="1" t="s">
        <v>52</v>
      </c>
      <c r="C54" s="16">
        <v>3500</v>
      </c>
      <c r="D54" s="3">
        <v>1500</v>
      </c>
      <c r="E54" s="3">
        <v>3500</v>
      </c>
      <c r="F54" s="3">
        <v>0</v>
      </c>
      <c r="G54" s="3">
        <f t="shared" si="2"/>
        <v>1500</v>
      </c>
      <c r="H54" s="3">
        <v>1500</v>
      </c>
    </row>
    <row r="55" spans="1:8" x14ac:dyDescent="0.2">
      <c r="A55" s="1">
        <v>130</v>
      </c>
      <c r="B55" s="1" t="s">
        <v>174</v>
      </c>
      <c r="C55" s="16">
        <v>2000</v>
      </c>
      <c r="D55" s="3">
        <v>1500</v>
      </c>
      <c r="E55" s="3">
        <v>1000</v>
      </c>
      <c r="F55" s="3">
        <v>0</v>
      </c>
      <c r="G55" s="3">
        <f t="shared" si="2"/>
        <v>1500</v>
      </c>
      <c r="H55" s="3">
        <v>1500</v>
      </c>
    </row>
    <row r="56" spans="1:8" x14ac:dyDescent="0.2">
      <c r="A56" s="1">
        <v>131</v>
      </c>
      <c r="B56" s="1" t="s">
        <v>218</v>
      </c>
      <c r="C56" s="16">
        <v>0</v>
      </c>
      <c r="D56" s="3">
        <v>500</v>
      </c>
      <c r="E56" s="3">
        <v>372.91</v>
      </c>
      <c r="F56" s="3">
        <v>0</v>
      </c>
      <c r="G56" s="3">
        <f t="shared" si="2"/>
        <v>500</v>
      </c>
      <c r="H56" s="3">
        <v>500</v>
      </c>
    </row>
    <row r="57" spans="1:8" x14ac:dyDescent="0.2">
      <c r="A57" s="1">
        <v>135</v>
      </c>
      <c r="B57" s="1" t="s">
        <v>53</v>
      </c>
      <c r="C57" s="16">
        <v>1000</v>
      </c>
      <c r="D57" s="3">
        <v>1000</v>
      </c>
      <c r="E57" s="3">
        <v>4000</v>
      </c>
      <c r="F57" s="3">
        <v>144</v>
      </c>
      <c r="G57" s="3">
        <f t="shared" si="2"/>
        <v>856</v>
      </c>
      <c r="H57" s="3">
        <v>1000</v>
      </c>
    </row>
    <row r="58" spans="1:8" x14ac:dyDescent="0.2">
      <c r="A58" s="1">
        <v>140</v>
      </c>
      <c r="B58" s="1" t="s">
        <v>54</v>
      </c>
      <c r="C58" s="16">
        <v>300</v>
      </c>
      <c r="D58" s="3">
        <v>500</v>
      </c>
      <c r="E58" s="3">
        <v>300</v>
      </c>
      <c r="F58" s="3">
        <v>0</v>
      </c>
      <c r="G58" s="3">
        <f t="shared" si="2"/>
        <v>500</v>
      </c>
      <c r="H58" s="3">
        <v>500</v>
      </c>
    </row>
    <row r="59" spans="1:8" x14ac:dyDescent="0.2">
      <c r="A59" s="1">
        <v>145</v>
      </c>
      <c r="B59" s="1" t="s">
        <v>55</v>
      </c>
      <c r="C59" s="16">
        <v>0</v>
      </c>
      <c r="D59" s="3">
        <v>0</v>
      </c>
      <c r="E59" s="3">
        <v>0</v>
      </c>
      <c r="F59" s="3">
        <v>0</v>
      </c>
      <c r="G59" s="3">
        <f t="shared" si="2"/>
        <v>0</v>
      </c>
      <c r="H59" s="3">
        <v>0</v>
      </c>
    </row>
    <row r="60" spans="1:8" x14ac:dyDescent="0.2">
      <c r="A60" s="1">
        <v>150</v>
      </c>
      <c r="B60" s="1" t="s">
        <v>56</v>
      </c>
      <c r="C60" s="16">
        <v>300</v>
      </c>
      <c r="D60" s="3">
        <v>300</v>
      </c>
      <c r="E60" s="3">
        <v>300</v>
      </c>
      <c r="F60" s="3">
        <v>0</v>
      </c>
      <c r="G60" s="3">
        <f t="shared" si="2"/>
        <v>300</v>
      </c>
      <c r="H60" s="3">
        <v>300</v>
      </c>
    </row>
    <row r="61" spans="1:8" x14ac:dyDescent="0.2">
      <c r="A61" s="1">
        <v>160</v>
      </c>
      <c r="B61" s="1" t="s">
        <v>57</v>
      </c>
      <c r="C61" s="16">
        <v>40</v>
      </c>
      <c r="D61" s="3">
        <v>40</v>
      </c>
      <c r="E61" s="3">
        <v>0</v>
      </c>
      <c r="F61" s="3">
        <v>0</v>
      </c>
      <c r="G61" s="3">
        <f t="shared" si="2"/>
        <v>40</v>
      </c>
      <c r="H61" s="3">
        <v>40</v>
      </c>
    </row>
    <row r="62" spans="1:8" x14ac:dyDescent="0.2">
      <c r="A62" s="1">
        <v>165</v>
      </c>
      <c r="B62" s="1" t="s">
        <v>175</v>
      </c>
      <c r="C62" s="16">
        <v>0</v>
      </c>
      <c r="D62" s="3">
        <v>0</v>
      </c>
      <c r="E62" s="3">
        <v>0</v>
      </c>
      <c r="F62" s="3">
        <v>0</v>
      </c>
      <c r="G62" s="3">
        <f t="shared" si="2"/>
        <v>0</v>
      </c>
      <c r="H62" s="3">
        <v>0</v>
      </c>
    </row>
    <row r="63" spans="1:8" x14ac:dyDescent="0.2">
      <c r="A63" s="1">
        <v>170</v>
      </c>
      <c r="B63" s="1" t="s">
        <v>176</v>
      </c>
      <c r="C63" s="16">
        <v>165000</v>
      </c>
      <c r="D63" s="3">
        <v>175000</v>
      </c>
      <c r="E63" s="3">
        <v>165000</v>
      </c>
      <c r="F63" s="3">
        <v>14149.57</v>
      </c>
      <c r="G63" s="3">
        <f t="shared" si="2"/>
        <v>160850.43</v>
      </c>
      <c r="H63" s="3">
        <v>175000</v>
      </c>
    </row>
    <row r="64" spans="1:8" x14ac:dyDescent="0.2">
      <c r="A64" s="1">
        <v>175</v>
      </c>
      <c r="B64" s="1" t="s">
        <v>177</v>
      </c>
      <c r="C64" s="16">
        <v>1500</v>
      </c>
      <c r="D64" s="3">
        <v>500</v>
      </c>
      <c r="E64" s="3">
        <v>1000</v>
      </c>
      <c r="F64" s="3">
        <v>0</v>
      </c>
      <c r="G64" s="3">
        <f t="shared" si="2"/>
        <v>500</v>
      </c>
      <c r="H64" s="3">
        <v>500</v>
      </c>
    </row>
    <row r="65" spans="1:8" x14ac:dyDescent="0.2">
      <c r="A65" s="1">
        <v>180</v>
      </c>
      <c r="B65" s="1" t="s">
        <v>178</v>
      </c>
      <c r="C65" s="16">
        <v>1000</v>
      </c>
      <c r="D65" s="3">
        <v>1000</v>
      </c>
      <c r="E65" s="3">
        <v>1000</v>
      </c>
      <c r="F65" s="3">
        <v>1900</v>
      </c>
      <c r="G65" s="3">
        <f t="shared" si="2"/>
        <v>-900</v>
      </c>
      <c r="H65" s="3">
        <v>1000</v>
      </c>
    </row>
    <row r="66" spans="1:8" x14ac:dyDescent="0.2">
      <c r="A66" s="1">
        <v>185</v>
      </c>
      <c r="B66" s="1" t="s">
        <v>28</v>
      </c>
      <c r="C66" s="16">
        <v>0</v>
      </c>
      <c r="D66" s="3">
        <v>0</v>
      </c>
      <c r="E66" s="3">
        <v>0</v>
      </c>
      <c r="F66" s="3">
        <v>0</v>
      </c>
      <c r="G66" s="3">
        <f t="shared" si="2"/>
        <v>0</v>
      </c>
      <c r="H66" s="3">
        <v>0</v>
      </c>
    </row>
    <row r="67" spans="1:8" x14ac:dyDescent="0.2">
      <c r="A67" s="1">
        <v>190</v>
      </c>
      <c r="B67" s="1" t="s">
        <v>199</v>
      </c>
      <c r="C67" s="16">
        <v>0</v>
      </c>
      <c r="D67" s="3">
        <v>0</v>
      </c>
      <c r="E67" s="3">
        <v>0</v>
      </c>
      <c r="F67" s="3">
        <v>0</v>
      </c>
      <c r="G67" s="3">
        <f t="shared" si="2"/>
        <v>0</v>
      </c>
      <c r="H67" s="3">
        <v>0</v>
      </c>
    </row>
    <row r="68" spans="1:8" x14ac:dyDescent="0.2">
      <c r="A68" s="1">
        <v>195</v>
      </c>
      <c r="B68" s="1" t="s">
        <v>27</v>
      </c>
      <c r="C68" s="16">
        <v>0</v>
      </c>
      <c r="D68" s="3">
        <v>0</v>
      </c>
      <c r="E68" s="3">
        <v>0</v>
      </c>
      <c r="F68" s="3">
        <v>0</v>
      </c>
      <c r="G68" s="3">
        <f t="shared" si="2"/>
        <v>0</v>
      </c>
      <c r="H68" s="3">
        <v>0</v>
      </c>
    </row>
    <row r="69" spans="1:8" ht="12" x14ac:dyDescent="0.25">
      <c r="A69" s="4" t="s">
        <v>22</v>
      </c>
      <c r="B69" s="4"/>
      <c r="C69" s="17">
        <f t="shared" ref="C69:H69" si="3">SUM(C31:C68)</f>
        <v>228299.22</v>
      </c>
      <c r="D69" s="5">
        <f t="shared" si="3"/>
        <v>235999.22</v>
      </c>
      <c r="E69" s="5">
        <f>SUM(E31:E68)</f>
        <v>234844.68</v>
      </c>
      <c r="F69" s="5">
        <f>SUM(F31:F68)</f>
        <v>30685.14</v>
      </c>
      <c r="G69" s="5">
        <f t="shared" si="3"/>
        <v>205314.08</v>
      </c>
      <c r="H69" s="5">
        <f t="shared" si="3"/>
        <v>235999.22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3:I69"/>
  <sheetViews>
    <sheetView zoomScale="140" zoomScaleNormal="14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B4" sqref="B4:B5"/>
    </sheetView>
  </sheetViews>
  <sheetFormatPr defaultColWidth="8.88671875" defaultRowHeight="11.4" x14ac:dyDescent="0.2"/>
  <cols>
    <col min="1" max="1" width="9.6640625" style="1" customWidth="1"/>
    <col min="2" max="2" width="25.88671875" style="1" customWidth="1"/>
    <col min="3" max="3" width="12.109375" style="14" bestFit="1" customWidth="1"/>
    <col min="4" max="4" width="12.109375" style="1" bestFit="1" customWidth="1"/>
    <col min="5" max="5" width="12.109375" style="1" hidden="1" customWidth="1"/>
    <col min="6" max="6" width="11.109375" style="1" bestFit="1" customWidth="1"/>
    <col min="7" max="7" width="11.6640625" style="1" bestFit="1" customWidth="1"/>
    <col min="8" max="8" width="12.109375" style="1" bestFit="1" customWidth="1"/>
    <col min="9" max="9" width="56.6640625" style="39" customWidth="1"/>
    <col min="10" max="16384" width="8.88671875" style="1"/>
  </cols>
  <sheetData>
    <row r="3" spans="1:9" x14ac:dyDescent="0.2">
      <c r="A3" s="1" t="s">
        <v>0</v>
      </c>
    </row>
    <row r="4" spans="1:9" x14ac:dyDescent="0.2">
      <c r="B4" s="1" t="s">
        <v>222</v>
      </c>
    </row>
    <row r="5" spans="1:9" x14ac:dyDescent="0.2">
      <c r="B5" s="1" t="s">
        <v>223</v>
      </c>
    </row>
    <row r="7" spans="1:9" ht="12" x14ac:dyDescent="0.25">
      <c r="C7" s="15" t="s">
        <v>7</v>
      </c>
      <c r="D7" s="2" t="s">
        <v>228</v>
      </c>
      <c r="E7" s="2" t="s">
        <v>8</v>
      </c>
      <c r="F7" s="2" t="s">
        <v>9</v>
      </c>
      <c r="G7" s="2" t="s">
        <v>10</v>
      </c>
      <c r="H7" s="2" t="s">
        <v>227</v>
      </c>
      <c r="I7" s="43" t="s">
        <v>165</v>
      </c>
    </row>
    <row r="8" spans="1:9" ht="12" x14ac:dyDescent="0.25">
      <c r="C8" s="15" t="s">
        <v>11</v>
      </c>
      <c r="D8" s="2" t="s">
        <v>12</v>
      </c>
      <c r="E8" s="2"/>
      <c r="F8" s="2"/>
      <c r="G8" s="2"/>
      <c r="H8" s="2" t="s">
        <v>12</v>
      </c>
      <c r="I8" s="43"/>
    </row>
    <row r="9" spans="1:9" ht="12" x14ac:dyDescent="0.25">
      <c r="A9" s="2" t="s">
        <v>6</v>
      </c>
    </row>
    <row r="10" spans="1:9" x14ac:dyDescent="0.2">
      <c r="A10" s="1" t="s">
        <v>2</v>
      </c>
    </row>
    <row r="11" spans="1:9" x14ac:dyDescent="0.2">
      <c r="A11" s="1">
        <v>3001</v>
      </c>
      <c r="B11" s="1" t="s">
        <v>58</v>
      </c>
      <c r="C11" s="16">
        <v>70000</v>
      </c>
      <c r="D11" s="3">
        <v>90000</v>
      </c>
      <c r="E11" s="3">
        <v>95000</v>
      </c>
      <c r="F11" s="3">
        <v>20040</v>
      </c>
      <c r="G11" s="3">
        <f>SUM(F11-D11)</f>
        <v>-69960</v>
      </c>
      <c r="H11" s="3">
        <v>90000</v>
      </c>
    </row>
    <row r="12" spans="1:9" x14ac:dyDescent="0.2">
      <c r="A12" s="1">
        <v>3002</v>
      </c>
      <c r="B12" s="1" t="s">
        <v>59</v>
      </c>
      <c r="C12" s="16">
        <v>1500</v>
      </c>
      <c r="D12" s="3">
        <v>1500</v>
      </c>
      <c r="E12" s="3">
        <v>1500</v>
      </c>
      <c r="F12" s="3">
        <v>1466.68</v>
      </c>
      <c r="G12" s="3">
        <f t="shared" ref="G12:G17" si="0">SUM(F12-D12)</f>
        <v>-33.319999999999936</v>
      </c>
      <c r="H12" s="3">
        <v>1500</v>
      </c>
    </row>
    <row r="13" spans="1:9" x14ac:dyDescent="0.2">
      <c r="A13" s="1">
        <v>3004</v>
      </c>
      <c r="B13" s="1" t="s">
        <v>60</v>
      </c>
      <c r="C13" s="16">
        <v>750</v>
      </c>
      <c r="D13" s="3">
        <v>750</v>
      </c>
      <c r="E13" s="3">
        <v>750</v>
      </c>
      <c r="F13" s="3">
        <v>0</v>
      </c>
      <c r="G13" s="3">
        <f t="shared" si="0"/>
        <v>-750</v>
      </c>
      <c r="H13" s="3">
        <v>750</v>
      </c>
    </row>
    <row r="14" spans="1:9" x14ac:dyDescent="0.2">
      <c r="A14" s="1">
        <v>3005</v>
      </c>
      <c r="B14" s="1" t="s">
        <v>61</v>
      </c>
      <c r="C14" s="16">
        <v>1700</v>
      </c>
      <c r="D14" s="3">
        <v>1700</v>
      </c>
      <c r="E14" s="3">
        <v>1700</v>
      </c>
      <c r="F14" s="3">
        <v>0</v>
      </c>
      <c r="G14" s="3">
        <f t="shared" si="0"/>
        <v>-1700</v>
      </c>
      <c r="H14" s="3">
        <v>1700</v>
      </c>
    </row>
    <row r="15" spans="1:9" x14ac:dyDescent="0.2">
      <c r="A15" s="1">
        <v>3006</v>
      </c>
      <c r="B15" s="1" t="s">
        <v>62</v>
      </c>
      <c r="C15" s="16">
        <v>300</v>
      </c>
      <c r="D15" s="3">
        <v>300</v>
      </c>
      <c r="E15" s="3">
        <v>300</v>
      </c>
      <c r="F15" s="3">
        <v>0</v>
      </c>
      <c r="G15" s="3">
        <f t="shared" si="0"/>
        <v>-300</v>
      </c>
      <c r="H15" s="3">
        <v>300</v>
      </c>
    </row>
    <row r="16" spans="1:9" x14ac:dyDescent="0.2">
      <c r="A16" s="1">
        <v>3015</v>
      </c>
      <c r="B16" s="1" t="s">
        <v>64</v>
      </c>
      <c r="C16" s="16">
        <v>200</v>
      </c>
      <c r="D16" s="3">
        <v>200</v>
      </c>
      <c r="E16" s="3">
        <v>200</v>
      </c>
      <c r="F16" s="3">
        <v>-50</v>
      </c>
      <c r="G16" s="3">
        <f t="shared" si="0"/>
        <v>-250</v>
      </c>
      <c r="H16" s="3">
        <v>200</v>
      </c>
    </row>
    <row r="17" spans="1:8" x14ac:dyDescent="0.2">
      <c r="A17" s="1">
        <v>8005</v>
      </c>
      <c r="B17" s="1" t="s">
        <v>160</v>
      </c>
      <c r="C17" s="16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8" ht="12" x14ac:dyDescent="0.25">
      <c r="A18" s="4" t="s">
        <v>17</v>
      </c>
      <c r="B18" s="4"/>
      <c r="C18" s="17">
        <f t="shared" ref="C18:H18" si="1">SUM(C11:C17)</f>
        <v>74450</v>
      </c>
      <c r="D18" s="5">
        <f t="shared" si="1"/>
        <v>94450</v>
      </c>
      <c r="E18" s="5">
        <f t="shared" si="1"/>
        <v>99450</v>
      </c>
      <c r="F18" s="5">
        <f t="shared" si="1"/>
        <v>21456.68</v>
      </c>
      <c r="G18" s="5">
        <f t="shared" si="1"/>
        <v>-72993.320000000007</v>
      </c>
      <c r="H18" s="5">
        <f t="shared" si="1"/>
        <v>94450</v>
      </c>
    </row>
    <row r="19" spans="1:8" ht="12" x14ac:dyDescent="0.25">
      <c r="A19" s="2"/>
      <c r="B19" s="2"/>
      <c r="C19" s="18"/>
      <c r="D19" s="6"/>
      <c r="E19" s="6"/>
      <c r="F19" s="6"/>
      <c r="G19" s="6"/>
      <c r="H19" s="6"/>
    </row>
    <row r="20" spans="1:8" x14ac:dyDescent="0.2">
      <c r="A20" s="1" t="s">
        <v>3</v>
      </c>
    </row>
    <row r="21" spans="1:8" x14ac:dyDescent="0.2">
      <c r="A21" s="1">
        <v>300</v>
      </c>
      <c r="B21" s="1" t="s">
        <v>65</v>
      </c>
    </row>
    <row r="22" spans="1:8" x14ac:dyDescent="0.2">
      <c r="A22" s="1" t="s">
        <v>66</v>
      </c>
      <c r="B22" s="1" t="s">
        <v>67</v>
      </c>
      <c r="C22" s="16">
        <v>500</v>
      </c>
      <c r="D22" s="3">
        <v>500</v>
      </c>
      <c r="E22" s="3">
        <v>500</v>
      </c>
      <c r="F22" s="3">
        <v>113.21</v>
      </c>
      <c r="G22" s="3">
        <f>SUM(D22-F22)</f>
        <v>386.79</v>
      </c>
      <c r="H22" s="3">
        <v>500</v>
      </c>
    </row>
    <row r="23" spans="1:8" x14ac:dyDescent="0.2">
      <c r="A23" s="1" t="s">
        <v>68</v>
      </c>
      <c r="B23" s="1" t="s">
        <v>69</v>
      </c>
      <c r="C23" s="16">
        <v>600</v>
      </c>
      <c r="D23" s="3">
        <v>600</v>
      </c>
      <c r="E23" s="3">
        <v>200</v>
      </c>
      <c r="F23" s="3">
        <v>40.450000000000003</v>
      </c>
      <c r="G23" s="3">
        <f t="shared" ref="G23:G34" si="2">SUM(D23-F23)</f>
        <v>559.54999999999995</v>
      </c>
      <c r="H23" s="3">
        <v>600</v>
      </c>
    </row>
    <row r="24" spans="1:8" x14ac:dyDescent="0.2">
      <c r="A24" s="1" t="s">
        <v>70</v>
      </c>
      <c r="B24" s="1" t="s">
        <v>71</v>
      </c>
      <c r="C24" s="16">
        <v>1000</v>
      </c>
      <c r="D24" s="3">
        <v>1000</v>
      </c>
      <c r="E24" s="3">
        <v>1500</v>
      </c>
      <c r="F24" s="3">
        <v>0</v>
      </c>
      <c r="G24" s="3">
        <f t="shared" si="2"/>
        <v>1000</v>
      </c>
      <c r="H24" s="3">
        <v>1000</v>
      </c>
    </row>
    <row r="25" spans="1:8" x14ac:dyDescent="0.2">
      <c r="A25" s="1" t="s">
        <v>72</v>
      </c>
      <c r="B25" s="1" t="s">
        <v>73</v>
      </c>
      <c r="C25" s="16">
        <v>1900</v>
      </c>
      <c r="D25" s="3">
        <v>1900</v>
      </c>
      <c r="E25" s="3">
        <v>1800</v>
      </c>
      <c r="F25" s="3">
        <v>387.4</v>
      </c>
      <c r="G25" s="3">
        <f t="shared" si="2"/>
        <v>1512.6</v>
      </c>
      <c r="H25" s="3">
        <v>1900</v>
      </c>
    </row>
    <row r="26" spans="1:8" x14ac:dyDescent="0.2">
      <c r="A26" s="1" t="s">
        <v>74</v>
      </c>
      <c r="B26" s="1" t="s">
        <v>75</v>
      </c>
      <c r="C26" s="16">
        <v>42000</v>
      </c>
      <c r="D26" s="3">
        <v>42000</v>
      </c>
      <c r="E26" s="3">
        <v>38000</v>
      </c>
      <c r="F26" s="3">
        <v>6160</v>
      </c>
      <c r="G26" s="3">
        <f t="shared" si="2"/>
        <v>35840</v>
      </c>
      <c r="H26" s="3">
        <v>42000</v>
      </c>
    </row>
    <row r="27" spans="1:8" x14ac:dyDescent="0.2">
      <c r="A27" s="1" t="s">
        <v>76</v>
      </c>
      <c r="B27" s="1" t="s">
        <v>77</v>
      </c>
      <c r="C27" s="16">
        <v>1000</v>
      </c>
      <c r="D27" s="3">
        <v>1000</v>
      </c>
      <c r="E27" s="3">
        <v>1000</v>
      </c>
      <c r="F27" s="3">
        <v>279.58999999999997</v>
      </c>
      <c r="G27" s="3">
        <f t="shared" si="2"/>
        <v>720.41000000000008</v>
      </c>
      <c r="H27" s="3">
        <v>1000</v>
      </c>
    </row>
    <row r="28" spans="1:8" x14ac:dyDescent="0.2">
      <c r="A28" s="1" t="s">
        <v>78</v>
      </c>
      <c r="B28" s="1" t="s">
        <v>79</v>
      </c>
      <c r="C28" s="16">
        <v>200</v>
      </c>
      <c r="D28" s="3">
        <v>200</v>
      </c>
      <c r="E28" s="3">
        <v>0</v>
      </c>
      <c r="F28" s="3">
        <v>0</v>
      </c>
      <c r="G28" s="3">
        <f t="shared" si="2"/>
        <v>200</v>
      </c>
      <c r="H28" s="3">
        <v>200</v>
      </c>
    </row>
    <row r="29" spans="1:8" x14ac:dyDescent="0.2">
      <c r="A29" s="1" t="s">
        <v>80</v>
      </c>
      <c r="B29" s="1" t="s">
        <v>81</v>
      </c>
      <c r="C29" s="16">
        <v>3000</v>
      </c>
      <c r="D29" s="3">
        <v>3000</v>
      </c>
      <c r="E29" s="3">
        <v>2600</v>
      </c>
      <c r="F29" s="3">
        <v>407.53</v>
      </c>
      <c r="G29" s="3">
        <f t="shared" si="2"/>
        <v>2592.4700000000003</v>
      </c>
      <c r="H29" s="3">
        <v>3000</v>
      </c>
    </row>
    <row r="30" spans="1:8" x14ac:dyDescent="0.2">
      <c r="A30" s="1" t="s">
        <v>82</v>
      </c>
      <c r="B30" s="1" t="s">
        <v>83</v>
      </c>
      <c r="C30" s="16">
        <v>0</v>
      </c>
      <c r="D30" s="3">
        <v>0</v>
      </c>
      <c r="E30" s="3">
        <v>0</v>
      </c>
      <c r="F30" s="3">
        <v>0</v>
      </c>
      <c r="G30" s="3">
        <f t="shared" si="2"/>
        <v>0</v>
      </c>
      <c r="H30" s="3">
        <v>0</v>
      </c>
    </row>
    <row r="31" spans="1:8" x14ac:dyDescent="0.2">
      <c r="A31" s="1" t="s">
        <v>84</v>
      </c>
      <c r="B31" s="1" t="s">
        <v>85</v>
      </c>
      <c r="C31" s="16">
        <v>9000</v>
      </c>
      <c r="D31" s="3">
        <v>9000</v>
      </c>
      <c r="E31" s="3">
        <v>8000</v>
      </c>
      <c r="F31" s="3">
        <v>0</v>
      </c>
      <c r="G31" s="3">
        <f t="shared" si="2"/>
        <v>9000</v>
      </c>
      <c r="H31" s="3">
        <v>9000</v>
      </c>
    </row>
    <row r="32" spans="1:8" x14ac:dyDescent="0.2">
      <c r="A32" s="1" t="s">
        <v>86</v>
      </c>
      <c r="B32" s="1" t="s">
        <v>34</v>
      </c>
      <c r="C32" s="16">
        <v>1500</v>
      </c>
      <c r="D32" s="3">
        <v>1500</v>
      </c>
      <c r="E32" s="3">
        <v>800</v>
      </c>
      <c r="F32" s="3">
        <v>0</v>
      </c>
      <c r="G32" s="3">
        <f t="shared" si="2"/>
        <v>1500</v>
      </c>
      <c r="H32" s="3">
        <v>1500</v>
      </c>
    </row>
    <row r="33" spans="1:8" x14ac:dyDescent="0.2">
      <c r="A33" s="1" t="s">
        <v>166</v>
      </c>
      <c r="B33" s="1" t="s">
        <v>168</v>
      </c>
      <c r="C33" s="16">
        <v>0</v>
      </c>
      <c r="D33" s="3">
        <v>0</v>
      </c>
      <c r="E33" s="3">
        <v>0</v>
      </c>
      <c r="F33" s="3">
        <v>0</v>
      </c>
      <c r="G33" s="3">
        <f t="shared" si="2"/>
        <v>0</v>
      </c>
      <c r="H33" s="3">
        <v>0</v>
      </c>
    </row>
    <row r="34" spans="1:8" x14ac:dyDescent="0.2">
      <c r="A34" s="1" t="s">
        <v>167</v>
      </c>
      <c r="B34" s="1" t="s">
        <v>169</v>
      </c>
      <c r="C34" s="16">
        <v>0</v>
      </c>
      <c r="D34" s="3">
        <v>0</v>
      </c>
      <c r="E34" s="3">
        <v>0</v>
      </c>
      <c r="F34" s="3">
        <v>0</v>
      </c>
      <c r="G34" s="3">
        <f t="shared" si="2"/>
        <v>0</v>
      </c>
      <c r="H34" s="3">
        <v>0</v>
      </c>
    </row>
    <row r="35" spans="1:8" ht="12" x14ac:dyDescent="0.25">
      <c r="A35" s="4">
        <v>300</v>
      </c>
      <c r="B35" s="4" t="s">
        <v>26</v>
      </c>
      <c r="C35" s="17">
        <v>60700</v>
      </c>
      <c r="D35" s="5">
        <f t="shared" ref="D35" si="3">SUM(D22:D34)</f>
        <v>60700</v>
      </c>
      <c r="E35" s="5">
        <f t="shared" ref="C35:H35" si="4">SUM(E22:E34)</f>
        <v>54400</v>
      </c>
      <c r="F35" s="5">
        <f t="shared" si="4"/>
        <v>7388.1799999999994</v>
      </c>
      <c r="G35" s="5">
        <f t="shared" si="4"/>
        <v>53311.820000000007</v>
      </c>
      <c r="H35" s="5">
        <f t="shared" si="4"/>
        <v>60700</v>
      </c>
    </row>
    <row r="36" spans="1:8" x14ac:dyDescent="0.2">
      <c r="A36" s="1">
        <v>301</v>
      </c>
      <c r="B36" s="1" t="s">
        <v>87</v>
      </c>
      <c r="G36" s="3"/>
    </row>
    <row r="37" spans="1:8" x14ac:dyDescent="0.2">
      <c r="A37" s="1" t="s">
        <v>88</v>
      </c>
      <c r="B37" s="1" t="s">
        <v>67</v>
      </c>
      <c r="C37" s="16">
        <v>1000</v>
      </c>
      <c r="D37" s="3">
        <v>1000</v>
      </c>
      <c r="E37" s="3">
        <v>1000</v>
      </c>
      <c r="F37" s="3">
        <v>414.14</v>
      </c>
      <c r="G37" s="3">
        <f>SUM(D37-F37)</f>
        <v>585.86</v>
      </c>
      <c r="H37" s="3">
        <v>1000</v>
      </c>
    </row>
    <row r="38" spans="1:8" x14ac:dyDescent="0.2">
      <c r="A38" s="1" t="s">
        <v>89</v>
      </c>
      <c r="B38" s="1" t="s">
        <v>90</v>
      </c>
      <c r="C38" s="16">
        <v>0</v>
      </c>
      <c r="D38" s="3">
        <v>0</v>
      </c>
      <c r="E38" s="3">
        <v>0</v>
      </c>
      <c r="F38" s="3">
        <v>0</v>
      </c>
      <c r="G38" s="3">
        <f t="shared" ref="G38:G42" si="5">SUM(D38-F38)</f>
        <v>0</v>
      </c>
      <c r="H38" s="3">
        <v>0</v>
      </c>
    </row>
    <row r="39" spans="1:8" x14ac:dyDescent="0.2">
      <c r="A39" s="1" t="s">
        <v>91</v>
      </c>
      <c r="B39" s="1" t="s">
        <v>92</v>
      </c>
      <c r="C39" s="16">
        <v>0</v>
      </c>
      <c r="D39" s="3">
        <v>0</v>
      </c>
      <c r="E39" s="3">
        <v>0</v>
      </c>
      <c r="F39" s="3">
        <v>0</v>
      </c>
      <c r="G39" s="3">
        <f t="shared" si="5"/>
        <v>0</v>
      </c>
      <c r="H39" s="3">
        <v>0</v>
      </c>
    </row>
    <row r="40" spans="1:8" x14ac:dyDescent="0.2">
      <c r="A40" s="1" t="s">
        <v>93</v>
      </c>
      <c r="B40" s="1" t="s">
        <v>94</v>
      </c>
      <c r="C40" s="16">
        <v>750</v>
      </c>
      <c r="D40" s="3">
        <v>750</v>
      </c>
      <c r="E40" s="3">
        <v>750</v>
      </c>
      <c r="F40" s="3">
        <v>47.5</v>
      </c>
      <c r="G40" s="3">
        <f t="shared" si="5"/>
        <v>702.5</v>
      </c>
      <c r="H40" s="3">
        <v>750</v>
      </c>
    </row>
    <row r="41" spans="1:8" x14ac:dyDescent="0.2">
      <c r="A41" s="1" t="s">
        <v>95</v>
      </c>
      <c r="B41" s="1" t="s">
        <v>96</v>
      </c>
      <c r="C41" s="16">
        <v>55</v>
      </c>
      <c r="D41" s="3">
        <v>55</v>
      </c>
      <c r="E41" s="3">
        <v>55</v>
      </c>
      <c r="F41" s="3">
        <v>0</v>
      </c>
      <c r="G41" s="3">
        <f t="shared" si="5"/>
        <v>55</v>
      </c>
      <c r="H41" s="3">
        <v>55</v>
      </c>
    </row>
    <row r="42" spans="1:8" x14ac:dyDescent="0.2">
      <c r="A42" s="1" t="s">
        <v>97</v>
      </c>
      <c r="B42" s="1" t="s">
        <v>71</v>
      </c>
      <c r="C42" s="16">
        <v>500</v>
      </c>
      <c r="D42" s="3">
        <v>500</v>
      </c>
      <c r="E42" s="3">
        <v>500</v>
      </c>
      <c r="F42" s="3">
        <v>0</v>
      </c>
      <c r="G42" s="3">
        <f t="shared" si="5"/>
        <v>500</v>
      </c>
      <c r="H42" s="3">
        <v>500</v>
      </c>
    </row>
    <row r="43" spans="1:8" ht="12" x14ac:dyDescent="0.25">
      <c r="A43" s="4">
        <v>301</v>
      </c>
      <c r="B43" s="4" t="s">
        <v>26</v>
      </c>
      <c r="C43" s="17">
        <v>2305</v>
      </c>
      <c r="D43" s="5">
        <f t="shared" ref="D43" si="6">SUM(D37:D42)</f>
        <v>2305</v>
      </c>
      <c r="E43" s="5">
        <f t="shared" ref="C43:H43" si="7">SUM(E37:E42)</f>
        <v>2305</v>
      </c>
      <c r="F43" s="5">
        <f t="shared" si="7"/>
        <v>461.64</v>
      </c>
      <c r="G43" s="5">
        <f t="shared" si="7"/>
        <v>1843.3600000000001</v>
      </c>
      <c r="H43" s="5">
        <f t="shared" si="7"/>
        <v>2305</v>
      </c>
    </row>
    <row r="44" spans="1:8" x14ac:dyDescent="0.2">
      <c r="A44" s="1">
        <v>302</v>
      </c>
      <c r="B44" s="1" t="s">
        <v>16</v>
      </c>
      <c r="C44" s="16">
        <v>1000</v>
      </c>
      <c r="D44" s="3">
        <v>1000</v>
      </c>
      <c r="E44" s="3">
        <v>1600</v>
      </c>
      <c r="F44" s="3">
        <v>236.25</v>
      </c>
      <c r="G44" s="3">
        <f>SUM(D44-F44)</f>
        <v>763.75</v>
      </c>
      <c r="H44" s="3">
        <v>1000</v>
      </c>
    </row>
    <row r="45" spans="1:8" x14ac:dyDescent="0.2">
      <c r="A45" s="1">
        <v>303</v>
      </c>
      <c r="B45" s="1" t="s">
        <v>98</v>
      </c>
      <c r="G45" s="3"/>
    </row>
    <row r="46" spans="1:8" x14ac:dyDescent="0.2">
      <c r="A46" s="1" t="s">
        <v>99</v>
      </c>
      <c r="B46" s="1" t="s">
        <v>73</v>
      </c>
      <c r="C46" s="16">
        <v>0</v>
      </c>
      <c r="D46" s="3">
        <v>0</v>
      </c>
      <c r="E46" s="3">
        <v>0</v>
      </c>
      <c r="F46" s="3">
        <v>0</v>
      </c>
      <c r="G46" s="3">
        <f>SUM(D46-F46)</f>
        <v>0</v>
      </c>
      <c r="H46" s="3">
        <v>0</v>
      </c>
    </row>
    <row r="47" spans="1:8" x14ac:dyDescent="0.2">
      <c r="A47" s="1" t="s">
        <v>100</v>
      </c>
      <c r="B47" s="1" t="s">
        <v>23</v>
      </c>
      <c r="C47" s="16">
        <v>6000</v>
      </c>
      <c r="D47" s="3">
        <v>6000</v>
      </c>
      <c r="E47" s="3">
        <v>7000</v>
      </c>
      <c r="F47" s="3">
        <v>1202.0899999999999</v>
      </c>
      <c r="G47" s="3">
        <f t="shared" ref="G47:G48" si="8">SUM(D47-F47)</f>
        <v>4797.91</v>
      </c>
      <c r="H47" s="3">
        <v>6000</v>
      </c>
    </row>
    <row r="48" spans="1:8" x14ac:dyDescent="0.2">
      <c r="A48" s="1" t="s">
        <v>101</v>
      </c>
      <c r="B48" s="1" t="s">
        <v>102</v>
      </c>
      <c r="C48" s="16">
        <v>2000</v>
      </c>
      <c r="D48" s="3">
        <v>2000</v>
      </c>
      <c r="E48" s="3">
        <v>1500</v>
      </c>
      <c r="F48" s="3">
        <v>319.54000000000002</v>
      </c>
      <c r="G48" s="3">
        <f t="shared" si="8"/>
        <v>1680.46</v>
      </c>
      <c r="H48" s="3">
        <v>2000</v>
      </c>
    </row>
    <row r="49" spans="1:9" ht="12" x14ac:dyDescent="0.25">
      <c r="A49" s="4">
        <v>303</v>
      </c>
      <c r="B49" s="4" t="s">
        <v>26</v>
      </c>
      <c r="C49" s="17">
        <v>8000</v>
      </c>
      <c r="D49" s="5">
        <f t="shared" ref="D49" si="9">SUM(D46:D48)</f>
        <v>8000</v>
      </c>
      <c r="E49" s="5">
        <f t="shared" ref="C49:H49" si="10">SUM(E46:E48)</f>
        <v>8500</v>
      </c>
      <c r="F49" s="5">
        <f t="shared" si="10"/>
        <v>1521.6299999999999</v>
      </c>
      <c r="G49" s="5">
        <f t="shared" si="10"/>
        <v>6478.37</v>
      </c>
      <c r="H49" s="5">
        <f t="shared" si="10"/>
        <v>8000</v>
      </c>
    </row>
    <row r="50" spans="1:9" x14ac:dyDescent="0.2">
      <c r="A50" s="1">
        <v>304</v>
      </c>
      <c r="B50" s="1" t="s">
        <v>103</v>
      </c>
      <c r="C50" s="16">
        <v>250</v>
      </c>
      <c r="D50" s="3">
        <v>250</v>
      </c>
      <c r="E50" s="3">
        <v>250</v>
      </c>
      <c r="F50" s="3">
        <v>280.7</v>
      </c>
      <c r="G50" s="3">
        <f>SUM(D50-F50)</f>
        <v>-30.699999999999989</v>
      </c>
      <c r="H50" s="3">
        <v>250</v>
      </c>
    </row>
    <row r="51" spans="1:9" x14ac:dyDescent="0.2">
      <c r="A51" s="1">
        <v>305</v>
      </c>
      <c r="B51" s="1" t="s">
        <v>104</v>
      </c>
      <c r="C51" s="16">
        <v>500</v>
      </c>
      <c r="D51" s="3">
        <v>500</v>
      </c>
      <c r="E51" s="3">
        <v>250</v>
      </c>
      <c r="F51" s="3">
        <v>295.95</v>
      </c>
      <c r="G51" s="3">
        <f t="shared" ref="G51:G68" si="11">SUM(D51-F51)</f>
        <v>204.05</v>
      </c>
      <c r="H51" s="3">
        <v>500</v>
      </c>
    </row>
    <row r="52" spans="1:9" x14ac:dyDescent="0.2">
      <c r="A52" s="1">
        <v>307</v>
      </c>
      <c r="B52" s="1" t="s">
        <v>105</v>
      </c>
      <c r="C52" s="16">
        <v>1000</v>
      </c>
      <c r="D52" s="3">
        <v>1000</v>
      </c>
      <c r="E52" s="3">
        <v>1400</v>
      </c>
      <c r="F52" s="3">
        <v>0</v>
      </c>
      <c r="G52" s="3">
        <f t="shared" si="11"/>
        <v>1000</v>
      </c>
      <c r="H52" s="3">
        <v>1000</v>
      </c>
    </row>
    <row r="53" spans="1:9" x14ac:dyDescent="0.2">
      <c r="A53" s="1">
        <v>308</v>
      </c>
      <c r="B53" s="1" t="s">
        <v>106</v>
      </c>
      <c r="C53" s="16">
        <v>1000</v>
      </c>
      <c r="D53" s="3">
        <v>1000</v>
      </c>
      <c r="E53" s="3">
        <v>3000</v>
      </c>
      <c r="F53" s="3">
        <v>0</v>
      </c>
      <c r="G53" s="3">
        <f t="shared" si="11"/>
        <v>1000</v>
      </c>
      <c r="H53" s="3">
        <v>1000</v>
      </c>
    </row>
    <row r="54" spans="1:9" x14ac:dyDescent="0.2">
      <c r="A54" s="1">
        <v>310</v>
      </c>
      <c r="B54" s="1" t="s">
        <v>107</v>
      </c>
      <c r="C54" s="16">
        <v>11000</v>
      </c>
      <c r="D54" s="3">
        <v>11000</v>
      </c>
      <c r="E54" s="3">
        <v>12000</v>
      </c>
      <c r="F54" s="3">
        <v>4715.1899999999996</v>
      </c>
      <c r="G54" s="3">
        <f t="shared" si="11"/>
        <v>6284.81</v>
      </c>
      <c r="H54" s="3">
        <v>11000</v>
      </c>
    </row>
    <row r="55" spans="1:9" x14ac:dyDescent="0.2">
      <c r="A55" s="1">
        <v>311</v>
      </c>
      <c r="B55" s="1" t="s">
        <v>108</v>
      </c>
      <c r="C55" s="16">
        <v>2200</v>
      </c>
      <c r="D55" s="3">
        <v>2200</v>
      </c>
      <c r="E55" s="3">
        <v>2000</v>
      </c>
      <c r="F55" s="3">
        <v>0</v>
      </c>
      <c r="G55" s="3">
        <f t="shared" si="11"/>
        <v>2200</v>
      </c>
      <c r="H55" s="3">
        <v>2200</v>
      </c>
    </row>
    <row r="56" spans="1:9" x14ac:dyDescent="0.2">
      <c r="A56" s="1">
        <v>313</v>
      </c>
      <c r="B56" s="1" t="s">
        <v>193</v>
      </c>
      <c r="C56" s="16">
        <v>4000</v>
      </c>
      <c r="D56" s="3">
        <v>4000</v>
      </c>
      <c r="E56" s="3">
        <v>31</v>
      </c>
      <c r="F56" s="3">
        <v>0</v>
      </c>
      <c r="G56" s="3">
        <f t="shared" si="11"/>
        <v>4000</v>
      </c>
      <c r="H56" s="3">
        <v>4000</v>
      </c>
    </row>
    <row r="57" spans="1:9" x14ac:dyDescent="0.2">
      <c r="A57" s="1">
        <v>315</v>
      </c>
      <c r="B57" s="1" t="s">
        <v>109</v>
      </c>
      <c r="C57" s="16">
        <v>10</v>
      </c>
      <c r="D57" s="3">
        <v>10</v>
      </c>
      <c r="E57" s="3">
        <v>10</v>
      </c>
      <c r="F57" s="3">
        <v>0</v>
      </c>
      <c r="G57" s="3">
        <f t="shared" si="11"/>
        <v>10</v>
      </c>
      <c r="H57" s="3">
        <v>10</v>
      </c>
    </row>
    <row r="58" spans="1:9" x14ac:dyDescent="0.2">
      <c r="A58" s="1">
        <v>316</v>
      </c>
      <c r="B58" s="1" t="s">
        <v>110</v>
      </c>
      <c r="C58" s="16">
        <v>250</v>
      </c>
      <c r="D58" s="3">
        <v>250</v>
      </c>
      <c r="E58" s="3">
        <v>250</v>
      </c>
      <c r="F58" s="3">
        <v>0</v>
      </c>
      <c r="G58" s="3">
        <f t="shared" si="11"/>
        <v>250</v>
      </c>
      <c r="H58" s="3">
        <v>250</v>
      </c>
    </row>
    <row r="59" spans="1:9" x14ac:dyDescent="0.2">
      <c r="A59" s="1">
        <v>318</v>
      </c>
      <c r="B59" s="1" t="s">
        <v>111</v>
      </c>
      <c r="C59" s="16">
        <v>50</v>
      </c>
      <c r="D59" s="3">
        <v>50</v>
      </c>
      <c r="E59" s="3">
        <v>50</v>
      </c>
      <c r="F59" s="3">
        <v>0</v>
      </c>
      <c r="G59" s="3">
        <f t="shared" si="11"/>
        <v>50</v>
      </c>
      <c r="H59" s="3">
        <v>50</v>
      </c>
    </row>
    <row r="60" spans="1:9" x14ac:dyDescent="0.2">
      <c r="A60" s="1">
        <v>320</v>
      </c>
      <c r="B60" s="1" t="s">
        <v>112</v>
      </c>
      <c r="C60" s="16">
        <v>350</v>
      </c>
      <c r="D60" s="3">
        <v>350</v>
      </c>
      <c r="E60" s="3">
        <v>350</v>
      </c>
      <c r="F60" s="3">
        <v>0</v>
      </c>
      <c r="G60" s="3">
        <f t="shared" si="11"/>
        <v>350</v>
      </c>
      <c r="H60" s="3">
        <v>350</v>
      </c>
    </row>
    <row r="61" spans="1:9" x14ac:dyDescent="0.2">
      <c r="A61" s="1">
        <v>321</v>
      </c>
      <c r="B61" s="1" t="s">
        <v>170</v>
      </c>
      <c r="C61" s="16">
        <v>1000</v>
      </c>
      <c r="D61" s="3">
        <v>1000</v>
      </c>
      <c r="E61" s="3">
        <v>700</v>
      </c>
      <c r="F61" s="3">
        <v>0</v>
      </c>
      <c r="G61" s="3">
        <f t="shared" si="11"/>
        <v>1000</v>
      </c>
      <c r="H61" s="3">
        <v>1000</v>
      </c>
    </row>
    <row r="62" spans="1:9" x14ac:dyDescent="0.2">
      <c r="A62" s="1">
        <v>322</v>
      </c>
      <c r="B62" s="1" t="s">
        <v>217</v>
      </c>
      <c r="C62" s="16">
        <v>0</v>
      </c>
      <c r="D62" s="3">
        <v>0</v>
      </c>
      <c r="E62" s="3">
        <v>0</v>
      </c>
      <c r="F62" s="3">
        <v>0</v>
      </c>
      <c r="G62" s="3">
        <f t="shared" si="11"/>
        <v>0</v>
      </c>
      <c r="H62" s="3">
        <v>0</v>
      </c>
    </row>
    <row r="63" spans="1:9" x14ac:dyDescent="0.2">
      <c r="A63" s="1">
        <v>805</v>
      </c>
      <c r="B63" s="1" t="s">
        <v>161</v>
      </c>
      <c r="C63" s="16">
        <v>100</v>
      </c>
      <c r="D63" s="3">
        <v>100</v>
      </c>
      <c r="E63" s="3">
        <v>75</v>
      </c>
      <c r="F63" s="3">
        <v>0</v>
      </c>
      <c r="G63" s="3">
        <f t="shared" si="11"/>
        <v>100</v>
      </c>
      <c r="H63" s="3">
        <v>100</v>
      </c>
    </row>
    <row r="64" spans="1:9" x14ac:dyDescent="0.2">
      <c r="A64" s="1">
        <v>810</v>
      </c>
      <c r="B64" s="1" t="s">
        <v>162</v>
      </c>
      <c r="C64" s="16">
        <v>0</v>
      </c>
      <c r="D64" s="3">
        <v>0</v>
      </c>
      <c r="E64" s="3">
        <v>0</v>
      </c>
      <c r="F64" s="3">
        <v>950</v>
      </c>
      <c r="G64" s="3">
        <f t="shared" si="11"/>
        <v>-950</v>
      </c>
      <c r="H64" s="3">
        <v>0</v>
      </c>
      <c r="I64" s="38"/>
    </row>
    <row r="65" spans="1:9" x14ac:dyDescent="0.2">
      <c r="A65" s="1">
        <v>811</v>
      </c>
      <c r="B65" s="1" t="s">
        <v>163</v>
      </c>
      <c r="C65" s="16">
        <v>0</v>
      </c>
      <c r="D65" s="3">
        <v>0</v>
      </c>
      <c r="E65" s="3">
        <v>0</v>
      </c>
      <c r="F65" s="3">
        <v>0</v>
      </c>
      <c r="G65" s="3">
        <f t="shared" si="11"/>
        <v>0</v>
      </c>
      <c r="H65" s="3">
        <v>0</v>
      </c>
      <c r="I65" s="38"/>
    </row>
    <row r="66" spans="1:9" x14ac:dyDescent="0.2">
      <c r="A66" s="1">
        <v>815</v>
      </c>
      <c r="B66" s="1" t="s">
        <v>171</v>
      </c>
      <c r="C66" s="16">
        <v>0</v>
      </c>
      <c r="D66" s="3">
        <v>0</v>
      </c>
      <c r="E66" s="3">
        <v>0</v>
      </c>
      <c r="F66" s="3">
        <v>0</v>
      </c>
      <c r="G66" s="3">
        <f t="shared" si="11"/>
        <v>0</v>
      </c>
      <c r="H66" s="3">
        <v>0</v>
      </c>
    </row>
    <row r="67" spans="1:9" x14ac:dyDescent="0.2">
      <c r="A67" s="1">
        <v>820</v>
      </c>
      <c r="B67" s="1" t="s">
        <v>172</v>
      </c>
      <c r="C67" s="16">
        <v>0</v>
      </c>
      <c r="D67" s="3">
        <v>0</v>
      </c>
      <c r="E67" s="3">
        <v>500</v>
      </c>
      <c r="F67" s="3">
        <v>0</v>
      </c>
      <c r="G67" s="3">
        <f t="shared" si="11"/>
        <v>0</v>
      </c>
      <c r="H67" s="3">
        <v>0</v>
      </c>
    </row>
    <row r="68" spans="1:9" x14ac:dyDescent="0.2">
      <c r="A68" s="1">
        <v>825</v>
      </c>
      <c r="B68" s="1" t="s">
        <v>173</v>
      </c>
      <c r="C68" s="16">
        <v>350</v>
      </c>
      <c r="D68" s="3">
        <v>350</v>
      </c>
      <c r="E68" s="3">
        <v>300</v>
      </c>
      <c r="F68" s="3">
        <v>0</v>
      </c>
      <c r="G68" s="3">
        <f t="shared" si="11"/>
        <v>350</v>
      </c>
      <c r="H68" s="3">
        <v>350</v>
      </c>
    </row>
    <row r="69" spans="1:9" s="2" customFormat="1" ht="12" x14ac:dyDescent="0.25">
      <c r="A69" s="4" t="s">
        <v>22</v>
      </c>
      <c r="B69" s="4"/>
      <c r="C69" s="17">
        <f>SUM(C35,C43,C44,C49,C50,C51,C52,C53,C54,C55,C56:C68)</f>
        <v>94065</v>
      </c>
      <c r="D69" s="5">
        <f t="shared" ref="D69:H69" si="12">SUM(D35,D43,D44,D49,D50,D51,D52,D53,D54,D55,D56:D68)</f>
        <v>94065</v>
      </c>
      <c r="E69" s="5">
        <f t="shared" si="12"/>
        <v>87971</v>
      </c>
      <c r="F69" s="5">
        <f t="shared" si="12"/>
        <v>15849.54</v>
      </c>
      <c r="G69" s="5">
        <f t="shared" si="12"/>
        <v>78215.460000000021</v>
      </c>
      <c r="H69" s="5">
        <f t="shared" si="12"/>
        <v>94065</v>
      </c>
      <c r="I69" s="43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I40"/>
  <sheetViews>
    <sheetView zoomScale="130" zoomScaleNormal="130" workbookViewId="0">
      <pane ySplit="7" topLeftCell="A8" activePane="bottomLeft" state="frozen"/>
      <selection pane="bottomLeft" activeCell="B2" sqref="B2:B3"/>
    </sheetView>
  </sheetViews>
  <sheetFormatPr defaultColWidth="25.44140625" defaultRowHeight="11.4" x14ac:dyDescent="0.2"/>
  <cols>
    <col min="1" max="1" width="12.6640625" style="1" customWidth="1"/>
    <col min="2" max="2" width="31.109375" style="1" customWidth="1"/>
    <col min="3" max="3" width="11" style="14" bestFit="1" customWidth="1"/>
    <col min="4" max="4" width="11" style="1" bestFit="1" customWidth="1"/>
    <col min="5" max="5" width="11" style="1" hidden="1" customWidth="1"/>
    <col min="6" max="8" width="11" style="1" bestFit="1" customWidth="1"/>
    <col min="9" max="9" width="83.5546875" style="1" customWidth="1"/>
    <col min="10" max="16384" width="25.44140625" style="1"/>
  </cols>
  <sheetData>
    <row r="2" spans="1:9" x14ac:dyDescent="0.2">
      <c r="B2" s="1" t="s">
        <v>222</v>
      </c>
    </row>
    <row r="3" spans="1:9" x14ac:dyDescent="0.2">
      <c r="B3" s="1" t="s">
        <v>223</v>
      </c>
    </row>
    <row r="5" spans="1:9" ht="12" x14ac:dyDescent="0.25">
      <c r="C5" s="15" t="s">
        <v>7</v>
      </c>
      <c r="D5" s="2" t="s">
        <v>228</v>
      </c>
      <c r="E5" s="2" t="s">
        <v>8</v>
      </c>
      <c r="F5" s="2" t="s">
        <v>9</v>
      </c>
      <c r="G5" s="2" t="s">
        <v>10</v>
      </c>
      <c r="H5" s="2" t="s">
        <v>228</v>
      </c>
      <c r="I5" s="2" t="s">
        <v>165</v>
      </c>
    </row>
    <row r="6" spans="1:9" ht="12" x14ac:dyDescent="0.25">
      <c r="C6" s="15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ht="12" x14ac:dyDescent="0.25">
      <c r="A7" s="2" t="s">
        <v>179</v>
      </c>
    </row>
    <row r="8" spans="1:9" ht="12" x14ac:dyDescent="0.25">
      <c r="A8" s="2" t="s">
        <v>2</v>
      </c>
    </row>
    <row r="9" spans="1:9" x14ac:dyDescent="0.2">
      <c r="A9" s="1">
        <v>5001</v>
      </c>
      <c r="B9" s="1" t="s">
        <v>113</v>
      </c>
      <c r="C9" s="16">
        <v>15000</v>
      </c>
      <c r="D9" s="3">
        <v>15000</v>
      </c>
      <c r="E9" s="3">
        <v>14000</v>
      </c>
      <c r="F9" s="3">
        <v>4291.47</v>
      </c>
      <c r="G9" s="3">
        <f>SUM(F9-D9)</f>
        <v>-10708.529999999999</v>
      </c>
      <c r="H9" s="3">
        <v>15000</v>
      </c>
    </row>
    <row r="10" spans="1:9" x14ac:dyDescent="0.2">
      <c r="A10" s="1">
        <v>5002</v>
      </c>
      <c r="B10" s="1" t="s">
        <v>114</v>
      </c>
      <c r="C10" s="16">
        <v>1500</v>
      </c>
      <c r="D10" s="3">
        <v>1500</v>
      </c>
      <c r="E10" s="3">
        <v>1500</v>
      </c>
      <c r="F10" s="3">
        <v>0</v>
      </c>
      <c r="G10" s="3">
        <f t="shared" ref="G10:G15" si="0">SUM(F10-D10)</f>
        <v>-1500</v>
      </c>
      <c r="H10" s="3">
        <v>1500</v>
      </c>
    </row>
    <row r="11" spans="1:9" x14ac:dyDescent="0.2">
      <c r="A11" s="1">
        <v>5003</v>
      </c>
      <c r="B11" s="1" t="s">
        <v>115</v>
      </c>
      <c r="C11" s="16">
        <v>5000</v>
      </c>
      <c r="D11" s="3">
        <v>5000</v>
      </c>
      <c r="E11" s="3">
        <v>10000</v>
      </c>
      <c r="F11" s="3">
        <v>922.22</v>
      </c>
      <c r="G11" s="3">
        <f t="shared" si="0"/>
        <v>-4077.7799999999997</v>
      </c>
      <c r="H11" s="3">
        <v>5000</v>
      </c>
    </row>
    <row r="12" spans="1:9" x14ac:dyDescent="0.2">
      <c r="A12" s="1">
        <v>5004</v>
      </c>
      <c r="B12" s="1" t="s">
        <v>116</v>
      </c>
      <c r="C12" s="16">
        <v>11000</v>
      </c>
      <c r="D12" s="3">
        <v>12000</v>
      </c>
      <c r="E12" s="3">
        <v>13500</v>
      </c>
      <c r="F12" s="3">
        <v>7083.36</v>
      </c>
      <c r="G12" s="3">
        <f t="shared" si="0"/>
        <v>-4916.6400000000003</v>
      </c>
      <c r="H12" s="3">
        <v>12000</v>
      </c>
    </row>
    <row r="13" spans="1:9" x14ac:dyDescent="0.2">
      <c r="A13" s="1">
        <v>5010</v>
      </c>
      <c r="B13" s="1" t="s">
        <v>117</v>
      </c>
      <c r="C13" s="16">
        <v>0</v>
      </c>
      <c r="D13" s="3">
        <v>0</v>
      </c>
      <c r="E13" s="3">
        <v>0</v>
      </c>
      <c r="F13" s="3">
        <v>1250.05</v>
      </c>
      <c r="G13" s="3">
        <f t="shared" si="0"/>
        <v>1250.05</v>
      </c>
      <c r="H13" s="3">
        <v>0</v>
      </c>
    </row>
    <row r="14" spans="1:9" x14ac:dyDescent="0.2">
      <c r="A14" s="1">
        <v>5015</v>
      </c>
      <c r="B14" s="1" t="s">
        <v>118</v>
      </c>
      <c r="C14" s="16">
        <v>0</v>
      </c>
      <c r="D14" s="3">
        <v>0</v>
      </c>
      <c r="E14" s="3">
        <v>0</v>
      </c>
      <c r="F14" s="3">
        <v>0</v>
      </c>
      <c r="G14" s="3">
        <f t="shared" si="0"/>
        <v>0</v>
      </c>
      <c r="H14" s="3">
        <v>0</v>
      </c>
    </row>
    <row r="15" spans="1:9" x14ac:dyDescent="0.2">
      <c r="A15" s="1">
        <v>5020</v>
      </c>
      <c r="B15" s="1" t="s">
        <v>145</v>
      </c>
      <c r="C15" s="16">
        <v>0</v>
      </c>
      <c r="D15" s="3">
        <v>0</v>
      </c>
      <c r="E15" s="3">
        <v>0</v>
      </c>
      <c r="F15" s="3">
        <v>0</v>
      </c>
      <c r="G15" s="3">
        <f t="shared" si="0"/>
        <v>0</v>
      </c>
      <c r="H15" s="3">
        <v>0</v>
      </c>
    </row>
    <row r="16" spans="1:9" ht="12" x14ac:dyDescent="0.25">
      <c r="A16" s="4" t="s">
        <v>17</v>
      </c>
      <c r="B16" s="4"/>
      <c r="C16" s="17">
        <f t="shared" ref="C16:H16" si="1">SUM(C9:C15)</f>
        <v>32500</v>
      </c>
      <c r="D16" s="5">
        <f t="shared" si="1"/>
        <v>33500</v>
      </c>
      <c r="E16" s="5">
        <f t="shared" si="1"/>
        <v>39000</v>
      </c>
      <c r="F16" s="5">
        <f>SUM(F9:F15)</f>
        <v>13547.099999999999</v>
      </c>
      <c r="G16" s="5">
        <f t="shared" si="1"/>
        <v>-19952.899999999998</v>
      </c>
      <c r="H16" s="5">
        <f t="shared" si="1"/>
        <v>33500</v>
      </c>
      <c r="I16" s="3"/>
    </row>
    <row r="17" spans="1:9" x14ac:dyDescent="0.2">
      <c r="C17" s="16"/>
      <c r="D17" s="3"/>
      <c r="E17" s="3"/>
      <c r="F17" s="3"/>
      <c r="G17" s="3"/>
      <c r="H17" s="3"/>
      <c r="I17" s="3"/>
    </row>
    <row r="18" spans="1:9" ht="12" x14ac:dyDescent="0.25">
      <c r="A18" s="2" t="s">
        <v>3</v>
      </c>
    </row>
    <row r="19" spans="1:9" x14ac:dyDescent="0.2">
      <c r="A19" s="1">
        <v>502</v>
      </c>
      <c r="B19" s="1" t="s">
        <v>119</v>
      </c>
      <c r="C19" s="16"/>
      <c r="D19" s="3"/>
      <c r="E19" s="3"/>
      <c r="F19" s="3"/>
      <c r="G19" s="3"/>
      <c r="H19" s="3"/>
    </row>
    <row r="20" spans="1:9" x14ac:dyDescent="0.2">
      <c r="A20" s="1" t="s">
        <v>120</v>
      </c>
      <c r="B20" s="1" t="s">
        <v>121</v>
      </c>
      <c r="C20" s="16">
        <v>6000</v>
      </c>
      <c r="D20" s="3">
        <v>6000</v>
      </c>
      <c r="E20" s="3">
        <v>6000</v>
      </c>
      <c r="F20" s="3">
        <v>1497</v>
      </c>
      <c r="G20" s="3">
        <f>SUM(D20-F20)</f>
        <v>4503</v>
      </c>
      <c r="H20" s="3">
        <v>6000</v>
      </c>
    </row>
    <row r="21" spans="1:9" x14ac:dyDescent="0.2">
      <c r="A21" s="1" t="s">
        <v>122</v>
      </c>
      <c r="B21" s="1" t="s">
        <v>123</v>
      </c>
      <c r="C21" s="16">
        <v>3200</v>
      </c>
      <c r="D21" s="3">
        <v>3200</v>
      </c>
      <c r="E21" s="3">
        <v>3200</v>
      </c>
      <c r="F21" s="3">
        <v>487.08</v>
      </c>
      <c r="G21" s="3">
        <f t="shared" ref="G21:G24" si="2">SUM(D21-F21)</f>
        <v>2712.92</v>
      </c>
      <c r="H21" s="3">
        <v>3200</v>
      </c>
    </row>
    <row r="22" spans="1:9" x14ac:dyDescent="0.2">
      <c r="A22" s="1" t="s">
        <v>124</v>
      </c>
      <c r="B22" s="1" t="s">
        <v>125</v>
      </c>
      <c r="C22" s="16">
        <v>14000</v>
      </c>
      <c r="D22" s="3">
        <v>14000</v>
      </c>
      <c r="E22" s="3">
        <v>14000</v>
      </c>
      <c r="F22" s="3">
        <v>687.52</v>
      </c>
      <c r="G22" s="3">
        <f t="shared" si="2"/>
        <v>13312.48</v>
      </c>
      <c r="H22" s="3">
        <v>14000</v>
      </c>
    </row>
    <row r="23" spans="1:9" x14ac:dyDescent="0.2">
      <c r="A23" s="1" t="s">
        <v>126</v>
      </c>
      <c r="B23" s="1" t="s">
        <v>127</v>
      </c>
      <c r="C23" s="16">
        <v>6300</v>
      </c>
      <c r="D23" s="3">
        <v>6500</v>
      </c>
      <c r="E23" s="3">
        <v>6300</v>
      </c>
      <c r="F23" s="3">
        <v>4911.6499999999996</v>
      </c>
      <c r="G23" s="3">
        <f t="shared" si="2"/>
        <v>1588.3500000000004</v>
      </c>
      <c r="H23" s="3">
        <v>6500</v>
      </c>
      <c r="I23" s="1" t="s">
        <v>229</v>
      </c>
    </row>
    <row r="24" spans="1:9" x14ac:dyDescent="0.2">
      <c r="A24" s="1" t="s">
        <v>128</v>
      </c>
      <c r="B24" s="1" t="s">
        <v>180</v>
      </c>
      <c r="C24" s="16">
        <v>300</v>
      </c>
      <c r="D24" s="3">
        <v>300</v>
      </c>
      <c r="E24" s="3">
        <v>300</v>
      </c>
      <c r="F24" s="3">
        <v>0</v>
      </c>
      <c r="G24" s="3">
        <f t="shared" si="2"/>
        <v>300</v>
      </c>
      <c r="H24" s="3">
        <v>300</v>
      </c>
    </row>
    <row r="25" spans="1:9" ht="12" x14ac:dyDescent="0.25">
      <c r="A25" s="4">
        <v>502</v>
      </c>
      <c r="B25" s="4" t="s">
        <v>26</v>
      </c>
      <c r="C25" s="17">
        <v>29800</v>
      </c>
      <c r="D25" s="5">
        <f t="shared" ref="D25:H25" si="3">SUM(D20:D24)</f>
        <v>30000</v>
      </c>
      <c r="E25" s="5">
        <f t="shared" si="3"/>
        <v>29800</v>
      </c>
      <c r="F25" s="5">
        <f t="shared" si="3"/>
        <v>7583.25</v>
      </c>
      <c r="G25" s="5">
        <f t="shared" si="3"/>
        <v>22416.75</v>
      </c>
      <c r="H25" s="5">
        <f t="shared" si="3"/>
        <v>30000</v>
      </c>
    </row>
    <row r="26" spans="1:9" x14ac:dyDescent="0.2">
      <c r="A26" s="1">
        <v>503</v>
      </c>
      <c r="B26" s="1" t="s">
        <v>129</v>
      </c>
      <c r="C26" s="16"/>
      <c r="D26" s="3"/>
      <c r="E26" s="3"/>
      <c r="F26" s="3"/>
      <c r="G26" s="3"/>
      <c r="H26" s="3"/>
    </row>
    <row r="27" spans="1:9" x14ac:dyDescent="0.2">
      <c r="A27" s="1" t="s">
        <v>130</v>
      </c>
      <c r="B27" s="1" t="s">
        <v>112</v>
      </c>
      <c r="C27" s="16">
        <v>7500</v>
      </c>
      <c r="D27" s="3">
        <v>5000</v>
      </c>
      <c r="E27" s="3">
        <v>4500</v>
      </c>
      <c r="F27" s="3">
        <v>2166.5</v>
      </c>
      <c r="G27" s="3">
        <f>SUM(D27-F27)</f>
        <v>2833.5</v>
      </c>
      <c r="H27" s="3">
        <v>5000</v>
      </c>
    </row>
    <row r="28" spans="1:9" x14ac:dyDescent="0.2">
      <c r="A28" s="1" t="s">
        <v>131</v>
      </c>
      <c r="B28" s="1" t="s">
        <v>132</v>
      </c>
      <c r="C28" s="16">
        <v>750</v>
      </c>
      <c r="D28" s="3">
        <v>500</v>
      </c>
      <c r="E28" s="3">
        <v>750</v>
      </c>
      <c r="F28" s="3">
        <v>0</v>
      </c>
      <c r="G28" s="3">
        <f t="shared" ref="G28:G35" si="4">SUM(D28-F28)</f>
        <v>500</v>
      </c>
      <c r="H28" s="3">
        <v>500</v>
      </c>
    </row>
    <row r="29" spans="1:9" x14ac:dyDescent="0.2">
      <c r="A29" s="1" t="s">
        <v>133</v>
      </c>
      <c r="B29" s="1" t="s">
        <v>134</v>
      </c>
      <c r="C29" s="16">
        <v>5000</v>
      </c>
      <c r="D29" s="3">
        <v>5500</v>
      </c>
      <c r="E29" s="3">
        <v>5000</v>
      </c>
      <c r="F29" s="3">
        <v>450</v>
      </c>
      <c r="G29" s="3">
        <f t="shared" si="4"/>
        <v>5050</v>
      </c>
      <c r="H29" s="3">
        <v>5500</v>
      </c>
    </row>
    <row r="30" spans="1:9" x14ac:dyDescent="0.2">
      <c r="A30" s="1" t="s">
        <v>135</v>
      </c>
      <c r="B30" s="1" t="s">
        <v>136</v>
      </c>
      <c r="C30" s="16">
        <v>1250</v>
      </c>
      <c r="D30" s="3">
        <v>1250</v>
      </c>
      <c r="E30" s="3">
        <v>1250</v>
      </c>
      <c r="F30" s="3">
        <v>176.86</v>
      </c>
      <c r="G30" s="3">
        <f t="shared" si="4"/>
        <v>1073.1399999999999</v>
      </c>
      <c r="H30" s="3">
        <v>1250</v>
      </c>
    </row>
    <row r="31" spans="1:9" x14ac:dyDescent="0.2">
      <c r="A31" s="1" t="s">
        <v>137</v>
      </c>
      <c r="B31" s="1" t="s">
        <v>138</v>
      </c>
      <c r="C31" s="16">
        <v>0</v>
      </c>
      <c r="D31" s="3">
        <v>1000</v>
      </c>
      <c r="E31" s="3">
        <v>0</v>
      </c>
      <c r="F31" s="3">
        <v>0</v>
      </c>
      <c r="G31" s="3">
        <f t="shared" si="4"/>
        <v>1000</v>
      </c>
      <c r="H31" s="3">
        <v>1000</v>
      </c>
    </row>
    <row r="32" spans="1:9" x14ac:dyDescent="0.2">
      <c r="A32" s="1" t="s">
        <v>139</v>
      </c>
      <c r="B32" s="1" t="s">
        <v>140</v>
      </c>
      <c r="C32" s="16">
        <v>1100</v>
      </c>
      <c r="D32" s="3">
        <v>700</v>
      </c>
      <c r="E32" s="3">
        <v>1100</v>
      </c>
      <c r="F32" s="3">
        <v>1341.55</v>
      </c>
      <c r="G32" s="3">
        <f t="shared" si="4"/>
        <v>-641.54999999999995</v>
      </c>
      <c r="H32" s="3">
        <v>700</v>
      </c>
    </row>
    <row r="33" spans="1:9" x14ac:dyDescent="0.2">
      <c r="A33" s="1" t="s">
        <v>141</v>
      </c>
      <c r="B33" s="1" t="s">
        <v>142</v>
      </c>
      <c r="C33" s="16">
        <v>0</v>
      </c>
      <c r="D33" s="3">
        <v>0</v>
      </c>
      <c r="E33" s="3">
        <v>0</v>
      </c>
      <c r="F33" s="3">
        <v>0</v>
      </c>
      <c r="G33" s="3">
        <f t="shared" si="4"/>
        <v>0</v>
      </c>
      <c r="H33" s="3">
        <v>0</v>
      </c>
    </row>
    <row r="34" spans="1:9" x14ac:dyDescent="0.2">
      <c r="A34" s="1" t="s">
        <v>181</v>
      </c>
      <c r="B34" s="1" t="s">
        <v>183</v>
      </c>
      <c r="C34" s="16">
        <v>200</v>
      </c>
      <c r="D34" s="3">
        <v>200</v>
      </c>
      <c r="E34" s="3">
        <v>200</v>
      </c>
      <c r="F34" s="3">
        <v>0</v>
      </c>
      <c r="G34" s="3">
        <f t="shared" si="4"/>
        <v>200</v>
      </c>
      <c r="H34" s="3">
        <v>200</v>
      </c>
    </row>
    <row r="35" spans="1:9" x14ac:dyDescent="0.2">
      <c r="A35" s="1" t="s">
        <v>182</v>
      </c>
      <c r="B35" s="1" t="s">
        <v>184</v>
      </c>
      <c r="C35" s="16">
        <v>350</v>
      </c>
      <c r="D35" s="3">
        <v>1000</v>
      </c>
      <c r="E35" s="3">
        <v>700</v>
      </c>
      <c r="F35" s="3">
        <v>270</v>
      </c>
      <c r="G35" s="3">
        <f t="shared" si="4"/>
        <v>730</v>
      </c>
      <c r="H35" s="3">
        <v>1000</v>
      </c>
    </row>
    <row r="36" spans="1:9" ht="12" x14ac:dyDescent="0.25">
      <c r="A36" s="4">
        <v>503</v>
      </c>
      <c r="B36" s="4" t="s">
        <v>26</v>
      </c>
      <c r="C36" s="17">
        <v>16150</v>
      </c>
      <c r="D36" s="5">
        <f t="shared" ref="C36:H36" si="5">SUM(D27:D35)</f>
        <v>15150</v>
      </c>
      <c r="E36" s="5">
        <f t="shared" si="5"/>
        <v>13500</v>
      </c>
      <c r="F36" s="5">
        <f t="shared" si="5"/>
        <v>4404.91</v>
      </c>
      <c r="G36" s="5">
        <f t="shared" si="5"/>
        <v>10745.09</v>
      </c>
      <c r="H36" s="5">
        <f t="shared" si="5"/>
        <v>15150</v>
      </c>
    </row>
    <row r="37" spans="1:9" x14ac:dyDescent="0.2">
      <c r="A37" s="1">
        <v>504</v>
      </c>
      <c r="B37" s="1" t="s">
        <v>143</v>
      </c>
      <c r="C37" s="16">
        <v>1000</v>
      </c>
      <c r="D37" s="3">
        <v>3500</v>
      </c>
      <c r="E37" s="3">
        <v>3000</v>
      </c>
      <c r="F37" s="3">
        <v>0</v>
      </c>
      <c r="G37" s="3">
        <f>SUM(D37-F37)</f>
        <v>3500</v>
      </c>
      <c r="H37" s="3">
        <v>3500</v>
      </c>
    </row>
    <row r="38" spans="1:9" x14ac:dyDescent="0.2">
      <c r="A38" s="1">
        <v>515</v>
      </c>
      <c r="B38" s="1" t="s">
        <v>192</v>
      </c>
      <c r="C38" s="16">
        <v>15000</v>
      </c>
      <c r="D38" s="3">
        <v>20000</v>
      </c>
      <c r="E38" s="3">
        <v>20000</v>
      </c>
      <c r="F38" s="3">
        <v>3424</v>
      </c>
      <c r="G38" s="3">
        <f t="shared" ref="G38:G39" si="6">SUM(D38-F38)</f>
        <v>16576</v>
      </c>
      <c r="H38" s="3">
        <v>20000</v>
      </c>
      <c r="I38" s="39"/>
    </row>
    <row r="39" spans="1:9" x14ac:dyDescent="0.2">
      <c r="A39" s="1">
        <v>520</v>
      </c>
      <c r="B39" s="1" t="s">
        <v>203</v>
      </c>
      <c r="C39" s="16">
        <v>0</v>
      </c>
      <c r="D39" s="3">
        <v>0</v>
      </c>
      <c r="E39" s="3">
        <v>0</v>
      </c>
      <c r="F39" s="3">
        <v>0</v>
      </c>
      <c r="G39" s="3">
        <f t="shared" si="6"/>
        <v>0</v>
      </c>
      <c r="H39" s="3">
        <v>0</v>
      </c>
    </row>
    <row r="40" spans="1:9" ht="12" x14ac:dyDescent="0.25">
      <c r="A40" s="4" t="s">
        <v>22</v>
      </c>
      <c r="B40" s="4"/>
      <c r="C40" s="17">
        <v>61950</v>
      </c>
      <c r="D40" s="5">
        <f>SUM(D25+D36+D37+D38+D39)</f>
        <v>68650</v>
      </c>
      <c r="E40" s="5">
        <f>SUM(E25+E36+E37+E38+E39)</f>
        <v>66300</v>
      </c>
      <c r="F40" s="5">
        <f t="shared" ref="F40:H40" si="7">SUM(F25+F36+F37+F38+F39)</f>
        <v>15412.16</v>
      </c>
      <c r="G40" s="5">
        <f t="shared" si="7"/>
        <v>53237.84</v>
      </c>
      <c r="H40" s="5">
        <f t="shared" si="7"/>
        <v>68650</v>
      </c>
      <c r="I40" s="3"/>
    </row>
  </sheetData>
  <pageMargins left="0.7" right="0.7" top="0.75" bottom="0.75" header="0.3" footer="0.3"/>
  <ignoredErrors>
    <ignoredError sqref="G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I54"/>
  <sheetViews>
    <sheetView zoomScale="127" zoomScaleNormal="120" workbookViewId="0">
      <pane ySplit="7" topLeftCell="A8" activePane="bottomLeft" state="frozen"/>
      <selection pane="bottomLeft" activeCell="F37" sqref="F37"/>
    </sheetView>
  </sheetViews>
  <sheetFormatPr defaultColWidth="25.44140625" defaultRowHeight="11.4" x14ac:dyDescent="0.2"/>
  <cols>
    <col min="1" max="1" width="12.6640625" style="1" customWidth="1"/>
    <col min="2" max="2" width="25.44140625" style="1"/>
    <col min="3" max="3" width="11" style="14" bestFit="1" customWidth="1"/>
    <col min="4" max="4" width="11" style="1" bestFit="1" customWidth="1"/>
    <col min="5" max="5" width="11" style="1" hidden="1" customWidth="1"/>
    <col min="6" max="8" width="11" style="1" bestFit="1" customWidth="1"/>
    <col min="9" max="9" width="63.6640625" style="1" customWidth="1"/>
    <col min="10" max="16384" width="25.44140625" style="1"/>
  </cols>
  <sheetData>
    <row r="2" spans="1:9" x14ac:dyDescent="0.2">
      <c r="B2" s="1" t="s">
        <v>222</v>
      </c>
    </row>
    <row r="3" spans="1:9" x14ac:dyDescent="0.2">
      <c r="B3" s="1" t="s">
        <v>223</v>
      </c>
    </row>
    <row r="5" spans="1:9" ht="12" x14ac:dyDescent="0.25">
      <c r="C5" s="15" t="s">
        <v>7</v>
      </c>
      <c r="D5" s="2" t="s">
        <v>228</v>
      </c>
      <c r="E5" s="2" t="s">
        <v>8</v>
      </c>
      <c r="F5" s="2" t="s">
        <v>9</v>
      </c>
      <c r="G5" s="2" t="s">
        <v>10</v>
      </c>
      <c r="H5" s="2" t="s">
        <v>227</v>
      </c>
      <c r="I5" s="2" t="s">
        <v>165</v>
      </c>
    </row>
    <row r="6" spans="1:9" ht="12" x14ac:dyDescent="0.25">
      <c r="C6" s="15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ht="12" x14ac:dyDescent="0.25">
      <c r="A7" s="2" t="s">
        <v>185</v>
      </c>
    </row>
    <row r="8" spans="1:9" x14ac:dyDescent="0.2">
      <c r="A8" s="1" t="s">
        <v>2</v>
      </c>
    </row>
    <row r="9" spans="1:9" x14ac:dyDescent="0.2">
      <c r="A9" s="1">
        <v>6001</v>
      </c>
      <c r="B9" s="1" t="s">
        <v>113</v>
      </c>
      <c r="C9" s="16">
        <v>20000</v>
      </c>
      <c r="D9" s="3">
        <v>20000</v>
      </c>
      <c r="E9" s="3">
        <v>25000</v>
      </c>
      <c r="F9" s="3">
        <v>4278.71</v>
      </c>
      <c r="G9" s="3">
        <f>SUM(F9-D9)</f>
        <v>-15721.29</v>
      </c>
      <c r="H9" s="3">
        <v>20000</v>
      </c>
    </row>
    <row r="10" spans="1:9" x14ac:dyDescent="0.2">
      <c r="A10" s="1">
        <v>6002</v>
      </c>
      <c r="B10" s="1" t="s">
        <v>115</v>
      </c>
      <c r="C10" s="16">
        <v>3000</v>
      </c>
      <c r="D10" s="3">
        <v>3000</v>
      </c>
      <c r="E10" s="3">
        <v>3000</v>
      </c>
      <c r="F10" s="3">
        <v>4288.32</v>
      </c>
      <c r="G10" s="3">
        <f t="shared" ref="G10:G13" si="0">SUM(F10-D10)</f>
        <v>1288.3199999999997</v>
      </c>
      <c r="H10" s="3">
        <v>3000</v>
      </c>
      <c r="I10" s="1" t="s">
        <v>230</v>
      </c>
    </row>
    <row r="11" spans="1:9" x14ac:dyDescent="0.2">
      <c r="A11" s="1">
        <v>6003</v>
      </c>
      <c r="B11" s="1" t="s">
        <v>144</v>
      </c>
      <c r="C11" s="16">
        <v>0</v>
      </c>
      <c r="D11" s="3">
        <v>0</v>
      </c>
      <c r="E11" s="3">
        <v>0</v>
      </c>
      <c r="F11" s="3">
        <v>23.48</v>
      </c>
      <c r="G11" s="3">
        <f t="shared" si="0"/>
        <v>23.48</v>
      </c>
      <c r="H11" s="3">
        <v>0</v>
      </c>
    </row>
    <row r="12" spans="1:9" x14ac:dyDescent="0.2">
      <c r="A12" s="1">
        <v>6010</v>
      </c>
      <c r="B12" s="1" t="s">
        <v>145</v>
      </c>
      <c r="C12" s="16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>
        <v>0</v>
      </c>
    </row>
    <row r="13" spans="1:9" x14ac:dyDescent="0.2">
      <c r="A13" s="1">
        <v>6015</v>
      </c>
      <c r="B13" s="1" t="s">
        <v>117</v>
      </c>
      <c r="C13" s="16">
        <v>0</v>
      </c>
      <c r="D13" s="3">
        <v>0</v>
      </c>
      <c r="E13" s="3">
        <v>0</v>
      </c>
      <c r="F13" s="3">
        <v>166.66</v>
      </c>
      <c r="G13" s="3">
        <f t="shared" si="0"/>
        <v>166.66</v>
      </c>
      <c r="H13" s="3">
        <v>0</v>
      </c>
    </row>
    <row r="14" spans="1:9" ht="12" x14ac:dyDescent="0.25">
      <c r="A14" s="4" t="s">
        <v>17</v>
      </c>
      <c r="B14" s="4"/>
      <c r="C14" s="17">
        <f t="shared" ref="C14:H14" si="1">SUM(C9:C13)</f>
        <v>23000</v>
      </c>
      <c r="D14" s="5">
        <f t="shared" si="1"/>
        <v>23000</v>
      </c>
      <c r="E14" s="5">
        <f t="shared" si="1"/>
        <v>28000</v>
      </c>
      <c r="F14" s="5">
        <f t="shared" si="1"/>
        <v>8757.1699999999983</v>
      </c>
      <c r="G14" s="5">
        <f t="shared" si="1"/>
        <v>-14242.830000000002</v>
      </c>
      <c r="H14" s="5">
        <f t="shared" si="1"/>
        <v>23000</v>
      </c>
      <c r="I14" s="3"/>
    </row>
    <row r="15" spans="1:9" x14ac:dyDescent="0.2">
      <c r="C15" s="16"/>
      <c r="D15" s="3"/>
      <c r="E15" s="3"/>
      <c r="F15" s="3"/>
      <c r="G15" s="3"/>
      <c r="H15" s="3"/>
      <c r="I15" s="3"/>
    </row>
    <row r="16" spans="1:9" x14ac:dyDescent="0.2">
      <c r="A16" s="1" t="s">
        <v>3</v>
      </c>
    </row>
    <row r="17" spans="1:8" x14ac:dyDescent="0.2">
      <c r="A17" s="1">
        <v>602</v>
      </c>
      <c r="B17" s="1" t="s">
        <v>119</v>
      </c>
      <c r="C17" s="16"/>
      <c r="D17" s="3"/>
      <c r="E17" s="3"/>
      <c r="F17" s="3"/>
      <c r="G17" s="3"/>
      <c r="H17" s="3"/>
    </row>
    <row r="18" spans="1:8" x14ac:dyDescent="0.2">
      <c r="A18" s="1" t="s">
        <v>146</v>
      </c>
      <c r="B18" s="1" t="s">
        <v>123</v>
      </c>
      <c r="C18" s="16">
        <v>1500</v>
      </c>
      <c r="D18" s="3">
        <v>1800</v>
      </c>
      <c r="E18" s="3">
        <v>1631.06</v>
      </c>
      <c r="F18" s="3">
        <v>0</v>
      </c>
      <c r="G18" s="3">
        <f>SUM(D18-F18)</f>
        <v>1800</v>
      </c>
      <c r="H18" s="3">
        <v>1800</v>
      </c>
    </row>
    <row r="19" spans="1:8" x14ac:dyDescent="0.2">
      <c r="A19" s="1" t="s">
        <v>147</v>
      </c>
      <c r="B19" s="1" t="s">
        <v>186</v>
      </c>
      <c r="C19" s="16">
        <v>1400</v>
      </c>
      <c r="D19" s="3">
        <v>1200</v>
      </c>
      <c r="E19" s="3">
        <v>1300</v>
      </c>
      <c r="F19" s="3">
        <v>254.85</v>
      </c>
      <c r="G19" s="3">
        <f t="shared" ref="G19:G22" si="2">SUM(D19-F19)</f>
        <v>945.15</v>
      </c>
      <c r="H19" s="3">
        <v>1200</v>
      </c>
    </row>
    <row r="20" spans="1:8" x14ac:dyDescent="0.2">
      <c r="A20" s="1" t="s">
        <v>148</v>
      </c>
      <c r="B20" s="1" t="s">
        <v>125</v>
      </c>
      <c r="C20" s="16">
        <v>8500</v>
      </c>
      <c r="D20" s="3">
        <v>8000</v>
      </c>
      <c r="E20" s="3">
        <v>8500</v>
      </c>
      <c r="F20" s="3">
        <v>1995.48</v>
      </c>
      <c r="G20" s="3">
        <f t="shared" si="2"/>
        <v>6004.52</v>
      </c>
      <c r="H20" s="3">
        <v>8000</v>
      </c>
    </row>
    <row r="21" spans="1:8" x14ac:dyDescent="0.2">
      <c r="A21" s="1" t="s">
        <v>149</v>
      </c>
      <c r="B21" s="1" t="s">
        <v>127</v>
      </c>
      <c r="C21" s="16">
        <v>2700</v>
      </c>
      <c r="D21" s="3">
        <v>3000</v>
      </c>
      <c r="E21" s="3">
        <v>2700</v>
      </c>
      <c r="F21" s="3">
        <v>1580.38</v>
      </c>
      <c r="G21" s="3">
        <f t="shared" si="2"/>
        <v>1419.62</v>
      </c>
      <c r="H21" s="3">
        <v>3000</v>
      </c>
    </row>
    <row r="22" spans="1:8" x14ac:dyDescent="0.2">
      <c r="A22" s="1" t="s">
        <v>150</v>
      </c>
      <c r="B22" s="1" t="s">
        <v>73</v>
      </c>
      <c r="C22" s="16">
        <v>2400</v>
      </c>
      <c r="D22" s="3">
        <v>2600</v>
      </c>
      <c r="E22" s="3">
        <v>2400</v>
      </c>
      <c r="F22" s="3">
        <v>657.11</v>
      </c>
      <c r="G22" s="3">
        <f t="shared" si="2"/>
        <v>1942.8899999999999</v>
      </c>
      <c r="H22" s="3">
        <v>2600</v>
      </c>
    </row>
    <row r="23" spans="1:8" ht="12" x14ac:dyDescent="0.25">
      <c r="A23" s="4">
        <v>602</v>
      </c>
      <c r="B23" s="4" t="s">
        <v>26</v>
      </c>
      <c r="C23" s="17">
        <v>16500</v>
      </c>
      <c r="D23" s="5">
        <f t="shared" ref="D23:H23" si="3">SUM(D18:D22)</f>
        <v>16600</v>
      </c>
      <c r="E23" s="5">
        <f t="shared" si="3"/>
        <v>16531.059999999998</v>
      </c>
      <c r="F23" s="5">
        <f t="shared" si="3"/>
        <v>4487.82</v>
      </c>
      <c r="G23" s="5">
        <f t="shared" si="3"/>
        <v>12112.18</v>
      </c>
      <c r="H23" s="5">
        <f t="shared" si="3"/>
        <v>16600</v>
      </c>
    </row>
    <row r="24" spans="1:8" x14ac:dyDescent="0.2">
      <c r="A24" s="1">
        <v>603</v>
      </c>
      <c r="B24" s="1" t="s">
        <v>129</v>
      </c>
      <c r="C24" s="16"/>
      <c r="D24" s="3"/>
      <c r="E24" s="3"/>
      <c r="F24" s="3"/>
      <c r="G24" s="3"/>
      <c r="H24" s="3"/>
    </row>
    <row r="25" spans="1:8" x14ac:dyDescent="0.2">
      <c r="A25" s="1" t="s">
        <v>151</v>
      </c>
      <c r="B25" s="1" t="s">
        <v>112</v>
      </c>
      <c r="C25" s="16">
        <v>3500</v>
      </c>
      <c r="D25" s="3">
        <v>2000</v>
      </c>
      <c r="E25" s="3">
        <v>1892.66</v>
      </c>
      <c r="F25" s="3">
        <v>994.02</v>
      </c>
      <c r="G25" s="3">
        <f>SUM(D25-F25)</f>
        <v>1005.98</v>
      </c>
      <c r="H25" s="3">
        <v>2000</v>
      </c>
    </row>
    <row r="26" spans="1:8" x14ac:dyDescent="0.2">
      <c r="A26" s="1" t="s">
        <v>152</v>
      </c>
      <c r="B26" s="1" t="s">
        <v>132</v>
      </c>
      <c r="C26" s="16">
        <v>750</v>
      </c>
      <c r="D26" s="3">
        <v>500</v>
      </c>
      <c r="E26" s="3">
        <v>750</v>
      </c>
      <c r="F26" s="3">
        <v>0</v>
      </c>
      <c r="G26" s="3">
        <f t="shared" ref="G26:G33" si="4">SUM(D26-F26)</f>
        <v>500</v>
      </c>
      <c r="H26" s="3">
        <v>500</v>
      </c>
    </row>
    <row r="27" spans="1:8" x14ac:dyDescent="0.2">
      <c r="A27" s="1" t="s">
        <v>153</v>
      </c>
      <c r="B27" s="1" t="s">
        <v>134</v>
      </c>
      <c r="C27" s="16">
        <v>4000</v>
      </c>
      <c r="D27" s="3">
        <v>4000</v>
      </c>
      <c r="E27" s="3">
        <v>4000</v>
      </c>
      <c r="F27" s="3">
        <v>675</v>
      </c>
      <c r="G27" s="3">
        <f t="shared" si="4"/>
        <v>3325</v>
      </c>
      <c r="H27" s="3">
        <v>4000</v>
      </c>
    </row>
    <row r="28" spans="1:8" x14ac:dyDescent="0.2">
      <c r="A28" s="1" t="s">
        <v>154</v>
      </c>
      <c r="B28" s="1" t="s">
        <v>136</v>
      </c>
      <c r="C28" s="16">
        <v>750</v>
      </c>
      <c r="D28" s="3">
        <v>1200</v>
      </c>
      <c r="E28" s="3">
        <v>900</v>
      </c>
      <c r="F28" s="3">
        <v>232.36</v>
      </c>
      <c r="G28" s="3">
        <f t="shared" si="4"/>
        <v>967.64</v>
      </c>
      <c r="H28" s="3">
        <v>1200</v>
      </c>
    </row>
    <row r="29" spans="1:8" x14ac:dyDescent="0.2">
      <c r="A29" s="1" t="s">
        <v>155</v>
      </c>
      <c r="B29" s="1" t="s">
        <v>138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>
        <v>0</v>
      </c>
    </row>
    <row r="30" spans="1:8" x14ac:dyDescent="0.2">
      <c r="A30" s="1" t="s">
        <v>156</v>
      </c>
      <c r="B30" s="1" t="s">
        <v>140</v>
      </c>
      <c r="C30" s="16">
        <v>750</v>
      </c>
      <c r="D30" s="3">
        <v>500</v>
      </c>
      <c r="E30" s="3">
        <v>750</v>
      </c>
      <c r="F30" s="3">
        <v>0</v>
      </c>
      <c r="G30" s="3">
        <f t="shared" si="4"/>
        <v>500</v>
      </c>
      <c r="H30" s="3">
        <v>500</v>
      </c>
    </row>
    <row r="31" spans="1:8" x14ac:dyDescent="0.2">
      <c r="A31" s="1" t="s">
        <v>157</v>
      </c>
      <c r="B31" s="1" t="s">
        <v>63</v>
      </c>
      <c r="C31" s="16">
        <v>0</v>
      </c>
      <c r="D31" s="3">
        <v>0</v>
      </c>
      <c r="E31" s="3">
        <v>0</v>
      </c>
      <c r="F31" s="3">
        <v>0</v>
      </c>
      <c r="G31" s="3">
        <f t="shared" si="4"/>
        <v>0</v>
      </c>
      <c r="H31" s="3">
        <v>0</v>
      </c>
    </row>
    <row r="32" spans="1:8" x14ac:dyDescent="0.2">
      <c r="A32" s="1" t="s">
        <v>187</v>
      </c>
      <c r="B32" s="1" t="s">
        <v>189</v>
      </c>
      <c r="C32" s="16">
        <v>0</v>
      </c>
      <c r="D32" s="3">
        <v>0</v>
      </c>
      <c r="E32" s="3">
        <v>0</v>
      </c>
      <c r="F32" s="3">
        <v>0</v>
      </c>
      <c r="G32" s="3">
        <f t="shared" si="4"/>
        <v>0</v>
      </c>
      <c r="H32" s="3">
        <v>0</v>
      </c>
    </row>
    <row r="33" spans="1:9" x14ac:dyDescent="0.2">
      <c r="A33" s="1" t="s">
        <v>188</v>
      </c>
      <c r="B33" s="1" t="s">
        <v>71</v>
      </c>
      <c r="C33" s="16">
        <v>0</v>
      </c>
      <c r="D33" s="3">
        <v>0</v>
      </c>
      <c r="E33" s="3">
        <v>0</v>
      </c>
      <c r="F33" s="3">
        <v>0</v>
      </c>
      <c r="G33" s="3">
        <f t="shared" si="4"/>
        <v>0</v>
      </c>
      <c r="H33" s="3">
        <v>0</v>
      </c>
    </row>
    <row r="34" spans="1:9" ht="12" x14ac:dyDescent="0.25">
      <c r="A34" s="4">
        <v>603</v>
      </c>
      <c r="B34" s="4" t="s">
        <v>26</v>
      </c>
      <c r="C34" s="17">
        <v>9750</v>
      </c>
      <c r="D34" s="5">
        <f t="shared" ref="D34:H34" si="5">SUM(D25:D33)</f>
        <v>8200</v>
      </c>
      <c r="E34" s="5">
        <f t="shared" si="5"/>
        <v>8292.66</v>
      </c>
      <c r="F34" s="5">
        <f t="shared" si="5"/>
        <v>1901.38</v>
      </c>
      <c r="G34" s="5">
        <f t="shared" si="5"/>
        <v>6298.62</v>
      </c>
      <c r="H34" s="5">
        <f t="shared" si="5"/>
        <v>8200</v>
      </c>
    </row>
    <row r="35" spans="1:9" x14ac:dyDescent="0.2">
      <c r="A35" s="1">
        <v>604</v>
      </c>
      <c r="B35" s="1" t="s">
        <v>158</v>
      </c>
      <c r="C35" s="16">
        <v>500</v>
      </c>
      <c r="D35" s="3">
        <v>0</v>
      </c>
      <c r="E35" s="3">
        <v>2107.34</v>
      </c>
      <c r="F35" s="3">
        <v>0</v>
      </c>
      <c r="G35" s="3">
        <f>SUM(D35-F35)</f>
        <v>0</v>
      </c>
      <c r="H35" s="3">
        <v>0</v>
      </c>
    </row>
    <row r="36" spans="1:9" x14ac:dyDescent="0.2">
      <c r="A36" s="1">
        <v>605</v>
      </c>
      <c r="B36" s="1" t="s">
        <v>159</v>
      </c>
      <c r="C36" s="16">
        <v>12000</v>
      </c>
      <c r="D36" s="3">
        <v>10000</v>
      </c>
      <c r="E36" s="3">
        <v>20000</v>
      </c>
      <c r="F36" s="3">
        <v>0</v>
      </c>
      <c r="G36" s="3">
        <f>SUM(D36-F36)</f>
        <v>10000</v>
      </c>
      <c r="H36" s="3">
        <v>10000</v>
      </c>
    </row>
    <row r="37" spans="1:9" ht="12" x14ac:dyDescent="0.25">
      <c r="A37" s="4" t="s">
        <v>22</v>
      </c>
      <c r="B37" s="4"/>
      <c r="C37" s="17">
        <v>38750</v>
      </c>
      <c r="D37" s="5">
        <f t="shared" ref="C37:H37" si="6">SUM(D23+D34+D35+D36)</f>
        <v>34800</v>
      </c>
      <c r="E37" s="5">
        <f t="shared" si="6"/>
        <v>46931.06</v>
      </c>
      <c r="F37" s="5">
        <f t="shared" si="6"/>
        <v>6389.2</v>
      </c>
      <c r="G37" s="5">
        <f t="shared" si="6"/>
        <v>28410.799999999999</v>
      </c>
      <c r="H37" s="5">
        <f t="shared" si="6"/>
        <v>34800</v>
      </c>
      <c r="I37" s="3"/>
    </row>
    <row r="54" spans="5:5" ht="12" x14ac:dyDescent="0.25">
      <c r="E54" s="5">
        <f>SUM(F23+F34+F35+F36)</f>
        <v>6389.2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83D-4E58-49ED-94A9-3D8EA37E25AA}">
  <dimension ref="A1:G90"/>
  <sheetViews>
    <sheetView workbookViewId="0">
      <pane ySplit="3" topLeftCell="A4" activePane="bottomLeft" state="frozen"/>
      <selection pane="bottomLeft" activeCell="B13" sqref="B13"/>
    </sheetView>
  </sheetViews>
  <sheetFormatPr defaultColWidth="9.109375" defaultRowHeight="13.8" x14ac:dyDescent="0.25"/>
  <cols>
    <col min="1" max="1" width="24.88671875" style="45" bestFit="1" customWidth="1"/>
    <col min="2" max="2" width="21.6640625" style="45" bestFit="1" customWidth="1"/>
    <col min="3" max="3" width="9.109375" style="48"/>
    <col min="4" max="4" width="31.109375" style="45" bestFit="1" customWidth="1"/>
    <col min="5" max="5" width="20.33203125" style="45" bestFit="1" customWidth="1"/>
    <col min="6" max="6" width="9.44140625" style="46" bestFit="1" customWidth="1"/>
    <col min="7" max="7" width="90.33203125" style="45" bestFit="1" customWidth="1"/>
    <col min="8" max="16384" width="9.109375" style="45"/>
  </cols>
  <sheetData>
    <row r="1" spans="1:7" x14ac:dyDescent="0.25">
      <c r="A1" s="44" t="s">
        <v>204</v>
      </c>
    </row>
    <row r="3" spans="1:7" s="44" customFormat="1" x14ac:dyDescent="0.25">
      <c r="A3" s="44" t="s">
        <v>211</v>
      </c>
      <c r="B3" s="44" t="s">
        <v>210</v>
      </c>
      <c r="C3" s="49" t="s">
        <v>205</v>
      </c>
      <c r="D3" s="44" t="s">
        <v>206</v>
      </c>
      <c r="E3" s="44" t="s">
        <v>209</v>
      </c>
      <c r="F3" s="47" t="s">
        <v>207</v>
      </c>
      <c r="G3" s="44" t="s">
        <v>208</v>
      </c>
    </row>
    <row r="7" spans="1:7" x14ac:dyDescent="0.25">
      <c r="C7" s="45"/>
    </row>
    <row r="8" spans="1:7" x14ac:dyDescent="0.25">
      <c r="D8" s="53"/>
    </row>
    <row r="13" spans="1:7" x14ac:dyDescent="0.25">
      <c r="D13" s="53"/>
    </row>
    <row r="14" spans="1:7" x14ac:dyDescent="0.25">
      <c r="C14" s="45"/>
    </row>
    <row r="15" spans="1:7" x14ac:dyDescent="0.25">
      <c r="C15" s="45"/>
    </row>
    <row r="17" spans="4:4" x14ac:dyDescent="0.25">
      <c r="D17" s="53"/>
    </row>
    <row r="18" spans="4:4" x14ac:dyDescent="0.25">
      <c r="D18" s="53"/>
    </row>
    <row r="66" spans="2:5" ht="14.4" thickBot="1" x14ac:dyDescent="0.3"/>
    <row r="67" spans="2:5" x14ac:dyDescent="0.25">
      <c r="B67" s="58"/>
      <c r="C67" s="54"/>
      <c r="D67" s="55"/>
      <c r="E67" s="57"/>
    </row>
    <row r="68" spans="2:5" x14ac:dyDescent="0.25">
      <c r="B68" s="59"/>
      <c r="C68" s="54"/>
      <c r="D68" s="56"/>
      <c r="E68" s="57"/>
    </row>
    <row r="69" spans="2:5" x14ac:dyDescent="0.25">
      <c r="B69" s="59"/>
      <c r="C69" s="54"/>
      <c r="D69" s="55"/>
      <c r="E69" s="57"/>
    </row>
    <row r="70" spans="2:5" x14ac:dyDescent="0.25">
      <c r="B70" s="59"/>
      <c r="C70" s="54"/>
      <c r="D70" s="55"/>
      <c r="E70" s="57"/>
    </row>
    <row r="71" spans="2:5" x14ac:dyDescent="0.25">
      <c r="B71" s="59"/>
      <c r="C71" s="54"/>
      <c r="D71" s="55"/>
      <c r="E71" s="57"/>
    </row>
    <row r="72" spans="2:5" x14ac:dyDescent="0.25">
      <c r="B72" s="59"/>
      <c r="C72" s="54"/>
      <c r="D72" s="55"/>
      <c r="E72" s="57"/>
    </row>
    <row r="73" spans="2:5" x14ac:dyDescent="0.25">
      <c r="B73" s="59"/>
      <c r="C73" s="54"/>
      <c r="D73" s="56"/>
      <c r="E73" s="57"/>
    </row>
    <row r="74" spans="2:5" x14ac:dyDescent="0.25">
      <c r="B74" s="59"/>
      <c r="C74" s="54"/>
      <c r="D74" s="56"/>
      <c r="E74" s="57"/>
    </row>
    <row r="75" spans="2:5" x14ac:dyDescent="0.25">
      <c r="B75" s="59"/>
      <c r="C75" s="54"/>
      <c r="D75" s="56"/>
      <c r="E75" s="57"/>
    </row>
    <row r="76" spans="2:5" x14ac:dyDescent="0.25">
      <c r="B76" s="59"/>
      <c r="C76" s="54"/>
      <c r="D76" s="55"/>
      <c r="E76" s="57"/>
    </row>
    <row r="77" spans="2:5" x14ac:dyDescent="0.25">
      <c r="B77" s="59"/>
      <c r="C77" s="54"/>
      <c r="D77" s="56"/>
      <c r="E77" s="57"/>
    </row>
    <row r="78" spans="2:5" x14ac:dyDescent="0.25">
      <c r="B78" s="59"/>
      <c r="C78" s="54"/>
      <c r="D78" s="56"/>
      <c r="E78" s="57"/>
    </row>
    <row r="79" spans="2:5" x14ac:dyDescent="0.25">
      <c r="B79" s="59"/>
      <c r="C79" s="54"/>
      <c r="D79" s="55"/>
      <c r="E79" s="57"/>
    </row>
    <row r="80" spans="2:5" x14ac:dyDescent="0.25">
      <c r="B80" s="59"/>
      <c r="C80" s="54"/>
      <c r="D80" s="56"/>
      <c r="E80" s="57"/>
    </row>
    <row r="81" spans="2:5" x14ac:dyDescent="0.25">
      <c r="B81" s="59"/>
      <c r="C81" s="54"/>
      <c r="D81" s="56"/>
      <c r="E81" s="57"/>
    </row>
    <row r="82" spans="2:5" x14ac:dyDescent="0.25">
      <c r="B82" s="59"/>
      <c r="C82" s="54"/>
      <c r="D82" s="56"/>
      <c r="E82" s="57"/>
    </row>
    <row r="83" spans="2:5" x14ac:dyDescent="0.25">
      <c r="B83" s="59"/>
      <c r="C83" s="55"/>
      <c r="D83" s="55"/>
      <c r="E83" s="57"/>
    </row>
    <row r="84" spans="2:5" x14ac:dyDescent="0.25">
      <c r="B84" s="59"/>
      <c r="C84" s="54"/>
      <c r="D84" s="55"/>
      <c r="E84" s="57"/>
    </row>
    <row r="85" spans="2:5" x14ac:dyDescent="0.25">
      <c r="B85" s="59"/>
      <c r="C85" s="54"/>
      <c r="D85" s="55"/>
      <c r="E85" s="57"/>
    </row>
    <row r="86" spans="2:5" x14ac:dyDescent="0.25">
      <c r="B86" s="59"/>
      <c r="C86" s="54"/>
      <c r="D86" s="56"/>
      <c r="E86" s="57"/>
    </row>
    <row r="87" spans="2:5" x14ac:dyDescent="0.25">
      <c r="B87" s="59"/>
      <c r="C87" s="54"/>
      <c r="D87" s="55"/>
      <c r="E87" s="57"/>
    </row>
    <row r="88" spans="2:5" x14ac:dyDescent="0.25">
      <c r="B88" s="59"/>
      <c r="C88" s="54"/>
      <c r="D88" s="55"/>
      <c r="E88" s="57"/>
    </row>
    <row r="89" spans="2:5" x14ac:dyDescent="0.25">
      <c r="B89" s="59"/>
      <c r="C89" s="54"/>
      <c r="D89" s="55"/>
      <c r="E89" s="57"/>
    </row>
    <row r="90" spans="2:5" ht="14.4" thickBot="1" x14ac:dyDescent="0.3">
      <c r="B90" s="60"/>
      <c r="C90" s="54"/>
      <c r="D90" s="56"/>
      <c r="E90" s="57"/>
    </row>
  </sheetData>
  <autoFilter ref="A3:G59" xr:uid="{BF9B683D-4E58-49ED-94A9-3D8EA37E25AA}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7" ma:contentTypeDescription="Create a new document." ma:contentTypeScope="" ma:versionID="416dcf3e89680739ea5e464efc18a718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b76ccd3a031c4583faca325738cd4576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e379f53-94d4-4bb3-b7d8-aea16c7ef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311310e-c356-4da3-95cd-576036836da8}" ma:internalName="TaxCatchAll" ma:showField="CatchAllData" ma:web="eaa8e958-9770-47ad-b159-b584ffcea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  <UserInfo>
        <DisplayName>Adrian Podmore</DisplayName>
        <AccountId>29</AccountId>
        <AccountType/>
      </UserInfo>
      <UserInfo>
        <DisplayName>Sam Heynes</DisplayName>
        <AccountId>22</AccountId>
        <AccountType/>
      </UserInfo>
      <UserInfo>
        <DisplayName>Andrea King</DisplayName>
        <AccountId>13</AccountId>
        <AccountType/>
      </UserInfo>
      <UserInfo>
        <DisplayName>Marie Dormer</DisplayName>
        <AccountId>17</AccountId>
        <AccountType/>
      </UserInfo>
      <UserInfo>
        <DisplayName>Richard Gill</DisplayName>
        <AccountId>323</AccountId>
        <AccountType/>
      </UserInfo>
      <UserInfo>
        <DisplayName>Steve Oversby-Powell</DisplayName>
        <AccountId>20</AccountId>
        <AccountType/>
      </UserInfo>
      <UserInfo>
        <DisplayName>Andrew Symonds</DisplayName>
        <AccountId>27</AccountId>
        <AccountType/>
      </UserInfo>
      <UserInfo>
        <DisplayName>Jill White</DisplayName>
        <AccountId>28</AccountId>
        <AccountType/>
      </UserInfo>
      <UserInfo>
        <DisplayName>Martin Sheldon</DisplayName>
        <AccountId>35</AccountId>
        <AccountType/>
      </UserInfo>
      <UserInfo>
        <DisplayName>Andy Burton</DisplayName>
        <AccountId>14</AccountId>
        <AccountType/>
      </UserInfo>
      <UserInfo>
        <DisplayName>Noemi Ripert</DisplayName>
        <AccountId>249</AccountId>
        <AccountType/>
      </UserInfo>
      <UserInfo>
        <DisplayName>Paul Ceccherini</DisplayName>
        <AccountId>65</AccountId>
        <AccountType/>
      </UserInfo>
    </SharedWithUsers>
    <lcf76f155ced4ddcb4097134ff3c332f xmlns="f497ec07-5185-41b9-9895-1f7eb8e69ca3">
      <Terms xmlns="http://schemas.microsoft.com/office/infopath/2007/PartnerControls"/>
    </lcf76f155ced4ddcb4097134ff3c332f>
    <TaxCatchAll xmlns="eaa8e958-9770-47ad-b159-b584ffceac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8EC338-5792-412A-A684-5B0023AE4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7ec07-5185-41b9-9895-1f7eb8e69ca3"/>
    <ds:schemaRef ds:uri="eaa8e958-9770-47ad-b159-b584ffcea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  <ds:schemaRef ds:uri="f497ec07-5185-41b9-9895-1f7eb8e69ca3"/>
  </ds:schemaRefs>
</ds:datastoreItem>
</file>

<file path=customXml/itemProps3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Roads &amp; Traffic</vt:lpstr>
      <vt:lpstr>Planning</vt:lpstr>
      <vt:lpstr>F&amp;GP</vt:lpstr>
      <vt:lpstr>ACE</vt:lpstr>
      <vt:lpstr>Queen's Hall</vt:lpstr>
      <vt:lpstr>CVH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Sam Heynes</cp:lastModifiedBy>
  <cp:lastPrinted>2020-01-21T14:37:19Z</cp:lastPrinted>
  <dcterms:created xsi:type="dcterms:W3CDTF">2018-11-19T14:46:41Z</dcterms:created>
  <dcterms:modified xsi:type="dcterms:W3CDTF">2024-06-07T14:13:40Z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  <property fmtid="{D5CDD505-2E9C-101B-9397-08002B2CF9AE}" pid="3" name="MediaServiceImageTags">
    <vt:lpwstr/>
  </property>
</Properties>
</file>