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councillors/Shared Documents/Committee meetings/Full Council/Reports/Reports 2022-23/23.03.30 - Full Council/"/>
    </mc:Choice>
  </mc:AlternateContent>
  <xr:revisionPtr revIDLastSave="0" documentId="8_{C0B439E6-237D-490B-8A98-88CBF31F8E11}" xr6:coauthVersionLast="47" xr6:coauthVersionMax="47" xr10:uidLastSave="{00000000-0000-0000-0000-000000000000}"/>
  <bookViews>
    <workbookView xWindow="-108" yWindow="-108" windowWidth="23256" windowHeight="12576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E&amp;W" sheetId="5" r:id="rId5"/>
    <sheet name="Queen's Hall" sheetId="6" r:id="rId6"/>
    <sheet name="CVH" sheetId="7" r:id="rId7"/>
    <sheet name="Budget Virements Dec-22" sheetId="11" r:id="rId8"/>
    <sheet name="Budget Virements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8" l="1"/>
  <c r="G36" i="7"/>
  <c r="H40" i="6"/>
  <c r="D40" i="6"/>
  <c r="H25" i="4"/>
  <c r="F25" i="4"/>
  <c r="G24" i="4"/>
  <c r="E25" i="4"/>
  <c r="D25" i="4"/>
  <c r="C25" i="4"/>
  <c r="F16" i="6"/>
  <c r="G38" i="6"/>
  <c r="G13" i="4"/>
  <c r="G44" i="4"/>
  <c r="G22" i="4"/>
  <c r="G32" i="6"/>
  <c r="G40" i="4"/>
  <c r="G25" i="4" l="1"/>
  <c r="H63" i="4"/>
  <c r="F63" i="4"/>
  <c r="E63" i="4"/>
  <c r="D63" i="4"/>
  <c r="C63" i="4"/>
  <c r="G21" i="4" l="1"/>
  <c r="H16" i="6"/>
  <c r="E16" i="6"/>
  <c r="D16" i="6"/>
  <c r="C16" i="6"/>
  <c r="G61" i="4"/>
  <c r="G15" i="6" l="1"/>
  <c r="G60" i="4"/>
  <c r="G20" i="4"/>
  <c r="G19" i="4"/>
  <c r="C10" i="3"/>
  <c r="C11" i="3" s="1"/>
  <c r="G12" i="2"/>
  <c r="G65" i="5"/>
  <c r="G64" i="5"/>
  <c r="J5" i="8" l="1"/>
  <c r="G26" i="5" l="1"/>
  <c r="G51" i="5" l="1"/>
  <c r="G52" i="5"/>
  <c r="G53" i="5"/>
  <c r="G54" i="5"/>
  <c r="G55" i="5"/>
  <c r="G56" i="5"/>
  <c r="G57" i="5"/>
  <c r="G58" i="5"/>
  <c r="G59" i="5"/>
  <c r="G60" i="5"/>
  <c r="G61" i="5"/>
  <c r="G62" i="5"/>
  <c r="G63" i="5"/>
  <c r="G66" i="5"/>
  <c r="G67" i="5"/>
  <c r="G50" i="5"/>
  <c r="G47" i="5"/>
  <c r="G48" i="5"/>
  <c r="G46" i="5"/>
  <c r="G44" i="5"/>
  <c r="G38" i="5"/>
  <c r="G39" i="5"/>
  <c r="G40" i="5"/>
  <c r="G41" i="5"/>
  <c r="G42" i="5"/>
  <c r="G37" i="5"/>
  <c r="G23" i="5"/>
  <c r="G24" i="5"/>
  <c r="G25" i="5"/>
  <c r="G27" i="5"/>
  <c r="G28" i="5"/>
  <c r="G29" i="5"/>
  <c r="G30" i="5"/>
  <c r="G31" i="5"/>
  <c r="G32" i="5"/>
  <c r="G33" i="5"/>
  <c r="G34" i="5"/>
  <c r="G22" i="5"/>
  <c r="G39" i="6" l="1"/>
  <c r="G35" i="7"/>
  <c r="H34" i="7"/>
  <c r="F34" i="7"/>
  <c r="E34" i="7"/>
  <c r="D34" i="7"/>
  <c r="C34" i="7"/>
  <c r="G33" i="7"/>
  <c r="G32" i="7"/>
  <c r="G31" i="7"/>
  <c r="G30" i="7"/>
  <c r="G29" i="7"/>
  <c r="G28" i="7"/>
  <c r="G27" i="7"/>
  <c r="G26" i="7"/>
  <c r="G25" i="7"/>
  <c r="H23" i="7"/>
  <c r="F23" i="7"/>
  <c r="E23" i="7"/>
  <c r="D23" i="7"/>
  <c r="C23" i="7"/>
  <c r="G22" i="7"/>
  <c r="G21" i="7"/>
  <c r="G20" i="7"/>
  <c r="G19" i="7"/>
  <c r="G18" i="7"/>
  <c r="H14" i="7"/>
  <c r="N5" i="8" s="1"/>
  <c r="F14" i="7"/>
  <c r="E14" i="7"/>
  <c r="D14" i="7"/>
  <c r="C14" i="7"/>
  <c r="G13" i="7"/>
  <c r="G12" i="7"/>
  <c r="G11" i="7"/>
  <c r="G10" i="7"/>
  <c r="G9" i="7"/>
  <c r="D36" i="6"/>
  <c r="E36" i="6"/>
  <c r="E40" i="6" s="1"/>
  <c r="F36" i="6"/>
  <c r="H36" i="6"/>
  <c r="C36" i="6"/>
  <c r="G37" i="6"/>
  <c r="G35" i="6"/>
  <c r="G34" i="6"/>
  <c r="G33" i="6"/>
  <c r="G28" i="6"/>
  <c r="G29" i="6"/>
  <c r="G30" i="6"/>
  <c r="G31" i="6"/>
  <c r="G27" i="6"/>
  <c r="G22" i="6"/>
  <c r="D25" i="6"/>
  <c r="E25" i="6"/>
  <c r="F25" i="6"/>
  <c r="H25" i="6"/>
  <c r="C25" i="6"/>
  <c r="M5" i="8"/>
  <c r="G14" i="6"/>
  <c r="G13" i="6"/>
  <c r="G24" i="6"/>
  <c r="G23" i="6"/>
  <c r="G21" i="6"/>
  <c r="G20" i="6"/>
  <c r="G12" i="6"/>
  <c r="G11" i="6"/>
  <c r="G10" i="6"/>
  <c r="G9" i="6"/>
  <c r="G9" i="3"/>
  <c r="G10" i="3" s="1"/>
  <c r="G11" i="3" s="1"/>
  <c r="E10" i="3"/>
  <c r="E11" i="3" s="1"/>
  <c r="F10" i="3"/>
  <c r="F11" i="3" s="1"/>
  <c r="H10" i="3"/>
  <c r="H11" i="3" s="1"/>
  <c r="J7" i="8" s="1"/>
  <c r="J9" i="8" s="1"/>
  <c r="D10" i="3"/>
  <c r="D11" i="3" s="1"/>
  <c r="K7" i="8"/>
  <c r="G51" i="4"/>
  <c r="G52" i="4"/>
  <c r="G53" i="4"/>
  <c r="G54" i="4"/>
  <c r="G55" i="4"/>
  <c r="G56" i="4"/>
  <c r="G57" i="4"/>
  <c r="G58" i="4"/>
  <c r="G59" i="4"/>
  <c r="G62" i="4"/>
  <c r="G11" i="4"/>
  <c r="G12" i="4"/>
  <c r="G14" i="4"/>
  <c r="G15" i="4"/>
  <c r="G16" i="4"/>
  <c r="G17" i="4"/>
  <c r="G18" i="4"/>
  <c r="G23" i="4"/>
  <c r="G10" i="4"/>
  <c r="G18" i="2"/>
  <c r="G19" i="2"/>
  <c r="G20" i="2"/>
  <c r="G21" i="2"/>
  <c r="G22" i="2"/>
  <c r="G17" i="2"/>
  <c r="G9" i="2"/>
  <c r="G11" i="2"/>
  <c r="G13" i="2"/>
  <c r="G10" i="2"/>
  <c r="D49" i="5"/>
  <c r="E49" i="5"/>
  <c r="F49" i="5"/>
  <c r="H49" i="5"/>
  <c r="C49" i="5"/>
  <c r="D43" i="5"/>
  <c r="E43" i="5"/>
  <c r="F43" i="5"/>
  <c r="H43" i="5"/>
  <c r="C43" i="5"/>
  <c r="D35" i="5"/>
  <c r="E35" i="5"/>
  <c r="F35" i="5"/>
  <c r="H35" i="5"/>
  <c r="C35" i="5"/>
  <c r="C68" i="5" s="1"/>
  <c r="H18" i="5"/>
  <c r="L5" i="8" s="1"/>
  <c r="F18" i="5"/>
  <c r="G17" i="5"/>
  <c r="E18" i="5"/>
  <c r="D18" i="5"/>
  <c r="C18" i="5"/>
  <c r="F40" i="6" l="1"/>
  <c r="F37" i="7"/>
  <c r="H68" i="5"/>
  <c r="L7" i="8" s="1"/>
  <c r="L9" i="8" s="1"/>
  <c r="D68" i="5"/>
  <c r="E68" i="5"/>
  <c r="M7" i="8"/>
  <c r="M9" i="8" s="1"/>
  <c r="F68" i="5"/>
  <c r="C40" i="6"/>
  <c r="G16" i="6"/>
  <c r="D37" i="7"/>
  <c r="E54" i="7"/>
  <c r="G36" i="6"/>
  <c r="C37" i="7"/>
  <c r="E37" i="7"/>
  <c r="H37" i="7"/>
  <c r="N7" i="8" s="1"/>
  <c r="N9" i="8" s="1"/>
  <c r="G14" i="7"/>
  <c r="G34" i="7"/>
  <c r="G23" i="7"/>
  <c r="G25" i="6"/>
  <c r="G43" i="5"/>
  <c r="G49" i="5"/>
  <c r="G35" i="5"/>
  <c r="G11" i="5"/>
  <c r="G12" i="5"/>
  <c r="G13" i="5"/>
  <c r="G14" i="5"/>
  <c r="G15" i="5"/>
  <c r="G16" i="5"/>
  <c r="G28" i="4"/>
  <c r="G33" i="4"/>
  <c r="G34" i="4"/>
  <c r="G35" i="4"/>
  <c r="G36" i="4"/>
  <c r="G37" i="4"/>
  <c r="G38" i="4"/>
  <c r="G39" i="4"/>
  <c r="G41" i="4"/>
  <c r="G42" i="4"/>
  <c r="G43" i="4"/>
  <c r="G45" i="4"/>
  <c r="G46" i="4"/>
  <c r="G47" i="4"/>
  <c r="G48" i="4"/>
  <c r="G49" i="4"/>
  <c r="G50" i="4"/>
  <c r="G30" i="4"/>
  <c r="G31" i="4"/>
  <c r="G32" i="4"/>
  <c r="G29" i="4"/>
  <c r="B5" i="8"/>
  <c r="C14" i="2"/>
  <c r="D14" i="2"/>
  <c r="E14" i="2"/>
  <c r="F14" i="2"/>
  <c r="G14" i="2"/>
  <c r="H14" i="2"/>
  <c r="I5" i="8" s="1"/>
  <c r="C23" i="2"/>
  <c r="D23" i="2"/>
  <c r="E23" i="2"/>
  <c r="F23" i="2"/>
  <c r="H23" i="2"/>
  <c r="G40" i="6" l="1"/>
  <c r="G68" i="5"/>
  <c r="G63" i="4"/>
  <c r="C7" i="8"/>
  <c r="I9" i="8"/>
  <c r="B7" i="8"/>
  <c r="D5" i="8"/>
  <c r="C5" i="8"/>
  <c r="D7" i="8"/>
  <c r="G5" i="8"/>
  <c r="K5" i="8"/>
  <c r="K9" i="8" s="1"/>
  <c r="E5" i="8"/>
  <c r="E7" i="8"/>
  <c r="G7" i="8"/>
  <c r="G37" i="7"/>
  <c r="G18" i="5"/>
  <c r="B9" i="8" l="1"/>
  <c r="C9" i="8"/>
  <c r="D9" i="8"/>
  <c r="E9" i="8"/>
  <c r="G9" i="8"/>
  <c r="G23" i="2"/>
</calcChain>
</file>

<file path=xl/sharedStrings.xml><?xml version="1.0" encoding="utf-8"?>
<sst xmlns="http://schemas.openxmlformats.org/spreadsheetml/2006/main" count="600" uniqueCount="327">
  <si>
    <t>Financial Budget Comparison</t>
  </si>
  <si>
    <t>Roads &amp; Traffic Committee</t>
  </si>
  <si>
    <t>Income</t>
  </si>
  <si>
    <t>Expenditure</t>
  </si>
  <si>
    <t>Planning Committee</t>
  </si>
  <si>
    <t>Finance &amp; General Purposes</t>
  </si>
  <si>
    <t>Environment Committee</t>
  </si>
  <si>
    <t xml:space="preserve">Previous </t>
  </si>
  <si>
    <t>Forecast</t>
  </si>
  <si>
    <t>Actual Net</t>
  </si>
  <si>
    <t>Balance</t>
  </si>
  <si>
    <t>Year's Net</t>
  </si>
  <si>
    <t>Budget</t>
  </si>
  <si>
    <t>Precept</t>
  </si>
  <si>
    <t>Parking Discs</t>
  </si>
  <si>
    <t>S106 traffic calming</t>
  </si>
  <si>
    <t>Street Furniture</t>
  </si>
  <si>
    <t>Total Income</t>
  </si>
  <si>
    <t>Street Lighting Maintenance</t>
  </si>
  <si>
    <t>Traffic Calming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</si>
  <si>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</si>
  <si>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</si>
  <si>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</si>
  <si>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</si>
  <si>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</si>
  <si>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</si>
  <si>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</si>
  <si>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</si>
  <si>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</si>
  <si>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</si>
  <si>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</si>
  <si>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</si>
  <si>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</si>
  <si>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</si>
  <si>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</si>
  <si>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</si>
  <si>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</si>
  <si>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</si>
  <si>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</si>
  <si>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</si>
  <si>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</si>
  <si>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</si>
  <si>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</si>
  <si>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</si>
  <si>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</si>
  <si>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</si>
  <si>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</si>
  <si>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</si>
  <si>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</si>
  <si>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</si>
  <si>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</si>
  <si>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</si>
  <si>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</si>
  <si>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</si>
  <si>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</si>
  <si>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GDPR - Data Protection Officer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</si>
  <si>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</si>
  <si>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</si>
  <si>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</si>
  <si>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</si>
  <si>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</si>
  <si>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</si>
  <si>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</si>
  <si>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</si>
  <si>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Allotment Deposit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</si>
  <si>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</si>
  <si>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</si>
  <si>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</si>
  <si>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</si>
  <si>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</si>
  <si>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</si>
  <si>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</si>
  <si>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</si>
  <si>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</si>
  <si>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</si>
  <si>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</si>
  <si>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</si>
  <si>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</si>
  <si>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300/9</t>
  </si>
  <si>
    <t>Clothing</t>
  </si>
  <si>
    <t>300/10</t>
  </si>
  <si>
    <t>Waste Disposal</t>
  </si>
  <si>
    <t>300/12</t>
  </si>
  <si>
    <t>Administration</t>
  </si>
  <si>
    <t>300/13</t>
  </si>
  <si>
    <t>Burials</t>
  </si>
  <si>
    <t>300/15</t>
  </si>
  <si>
    <t>Allotments</t>
  </si>
  <si>
    <t>301/1</t>
  </si>
  <si>
    <t>301/2</t>
  </si>
  <si>
    <t>Grasscutting</t>
  </si>
  <si>
    <t>301/3</t>
  </si>
  <si>
    <t>Allotment Fee Refund</t>
  </si>
  <si>
    <t>301/4</t>
  </si>
  <si>
    <t>General Maintenance</t>
  </si>
  <si>
    <t>301/6</t>
  </si>
  <si>
    <t>NSALG Membership</t>
  </si>
  <si>
    <t>301/7</t>
  </si>
  <si>
    <t>Public Toilets</t>
  </si>
  <si>
    <t>303/1</t>
  </si>
  <si>
    <t>303/2</t>
  </si>
  <si>
    <t>303/5</t>
  </si>
  <si>
    <t>Public Toilets - Utilities</t>
  </si>
  <si>
    <t>General Repairs</t>
  </si>
  <si>
    <t>Clock</t>
  </si>
  <si>
    <t>Flowers &amp; Plants</t>
  </si>
  <si>
    <t>Skatepark Maintenance</t>
  </si>
  <si>
    <t>Xmas Festival</t>
  </si>
  <si>
    <t>Dog Bins</t>
  </si>
  <si>
    <t>Mantell Memorial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</si>
  <si>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</si>
  <si>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</si>
  <si>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</si>
  <si>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</si>
  <si>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</si>
  <si>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</si>
  <si>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</si>
  <si>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</si>
  <si>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Donation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</si>
  <si>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</si>
  <si>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</si>
  <si>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</si>
  <si>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</si>
  <si>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</si>
  <si>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</si>
  <si>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</si>
  <si>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</si>
  <si>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</si>
  <si>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</si>
  <si>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</si>
  <si>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</si>
  <si>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</si>
  <si>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</si>
  <si>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</si>
  <si>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</si>
  <si>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</si>
  <si>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</si>
  <si>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</si>
  <si>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</si>
  <si>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</si>
  <si>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</si>
  <si>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503/8</t>
  </si>
  <si>
    <t>Replacement Curtains</t>
  </si>
  <si>
    <t>Garden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</si>
  <si>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</si>
  <si>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</si>
  <si>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</si>
  <si>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</si>
  <si>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</si>
  <si>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</si>
  <si>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</si>
  <si>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</si>
  <si>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</si>
  <si>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</si>
  <si>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</si>
  <si>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</si>
  <si>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</si>
  <si>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</si>
  <si>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</si>
  <si>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</si>
  <si>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Horsefield Green Transfer Monies</t>
  </si>
  <si>
    <t>Land Inspections</t>
  </si>
  <si>
    <t>Horsefield Green Maintenance</t>
  </si>
  <si>
    <t>Buttinghill Maintenance</t>
  </si>
  <si>
    <t>Total Net Balance</t>
  </si>
  <si>
    <t>Commentary</t>
  </si>
  <si>
    <t>300/17</t>
  </si>
  <si>
    <t>300/19</t>
  </si>
  <si>
    <t>War Memorial</t>
  </si>
  <si>
    <t>Lych Gates</t>
  </si>
  <si>
    <t>Tree Surveys</t>
  </si>
  <si>
    <t>Legal Fees - Estates</t>
  </si>
  <si>
    <t>Horsefield Green Capital Exp</t>
  </si>
  <si>
    <t>Horsefield Green - Petrol</t>
  </si>
  <si>
    <t>Website Maintenance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</si>
  <si>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</si>
  <si>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</si>
  <si>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</si>
  <si>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</si>
  <si>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</si>
  <si>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</si>
  <si>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</si>
  <si>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</si>
  <si>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</si>
  <si>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</si>
  <si>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</si>
  <si>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</si>
  <si>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</si>
  <si>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</si>
  <si>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</si>
  <si>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Previous</t>
  </si>
  <si>
    <t>Re-forecast</t>
  </si>
  <si>
    <t>Queen's Hall - Land Adjacent to Garden</t>
  </si>
  <si>
    <t>Footpath Maintenance (Twittens)</t>
  </si>
  <si>
    <t>R&amp;T</t>
  </si>
  <si>
    <t xml:space="preserve">Planning </t>
  </si>
  <si>
    <t>F&amp;GP</t>
  </si>
  <si>
    <t>E&amp;W</t>
  </si>
  <si>
    <t>QH</t>
  </si>
  <si>
    <t>CVH</t>
  </si>
  <si>
    <t xml:space="preserve">2022/2023 </t>
  </si>
  <si>
    <t>2022/23</t>
  </si>
  <si>
    <t>CCLA Investments</t>
  </si>
  <si>
    <t>PAT Test Machine Hire</t>
  </si>
  <si>
    <t>Platinum Jubilee Celebrations</t>
  </si>
  <si>
    <t>Excludes transactions with an invoice date prior to 01/04/22</t>
  </si>
  <si>
    <t>2023/24</t>
  </si>
  <si>
    <t xml:space="preserve">2023/2024 </t>
  </si>
  <si>
    <t>Council Drinks &amp; APM</t>
  </si>
  <si>
    <t>Ticket Sales &amp; £3,630 Grant</t>
  </si>
  <si>
    <t>P&amp;SG Final Payment</t>
  </si>
  <si>
    <t>CCLA Interest</t>
  </si>
  <si>
    <t>AFNG S106 Funds from MSDC</t>
  </si>
  <si>
    <t>Lost 2 large hirers</t>
  </si>
  <si>
    <t>Travel for Community Governance Course</t>
  </si>
  <si>
    <t>Adjusted forecast down based on YTD Income</t>
  </si>
  <si>
    <t>Paid annually in March each year</t>
  </si>
  <si>
    <t>Parking Spaces - £10,910 Reserves for CVH Refurbishment</t>
  </si>
  <si>
    <t>Reduced forecast, overestimated income post COVID</t>
  </si>
  <si>
    <t>External Toilet</t>
  </si>
  <si>
    <t>Increased forecast based on YTD income</t>
  </si>
  <si>
    <t>Turnover of plots</t>
  </si>
  <si>
    <t>Reduced as maintenance outsourced.</t>
  </si>
  <si>
    <t>Increased due to gas/electricity price increases</t>
  </si>
  <si>
    <t>Reduced due to staff changes</t>
  </si>
  <si>
    <t>Allocated 1st January each year</t>
  </si>
  <si>
    <t>Remembrance Day Poppies and Unknown Soldiers</t>
  </si>
  <si>
    <t>VAT Income received 1/4 - 30/9 to date.</t>
  </si>
  <si>
    <t>Due to be paid March 2023</t>
  </si>
  <si>
    <t>Offset by income and grant, new bench to be purchased</t>
  </si>
  <si>
    <t>Reduced as not used year to date</t>
  </si>
  <si>
    <t>Moved MSDC Environment grant to 3005; Kempe Trust will pay for Lych Gate Repairs not included in forecast</t>
  </si>
  <si>
    <t>A couple of deposits have been retained due to the poor condition of plots relinquished.</t>
  </si>
  <si>
    <t>£3,870 to complete repairs to be covered by grant from Kempe Trust</t>
  </si>
  <si>
    <t>Reserves used</t>
  </si>
  <si>
    <t>£14,793 S106 funds received</t>
  </si>
  <si>
    <t>Toilet Extension, £8,651 S106 funds received.</t>
  </si>
  <si>
    <t>Replacement Dishwasher</t>
  </si>
  <si>
    <t>Community Governance Level 5 Year 2 to pay January 2023, CILCA for Noemi</t>
  </si>
  <si>
    <t>Christmas Lights new contract required for 2023-24</t>
  </si>
  <si>
    <t>Showing as £20k over forecast, this can be attributed to the £20k allocated from reserves to support SCAG.</t>
  </si>
  <si>
    <t>Two cuts have been completed in 2022 but no charge made due to damage caused to residents property during first cut.</t>
  </si>
  <si>
    <t>Budget Virements</t>
  </si>
  <si>
    <t>Code</t>
  </si>
  <si>
    <t>Name</t>
  </si>
  <si>
    <t>Amount</t>
  </si>
  <si>
    <t>Reason</t>
  </si>
  <si>
    <t>Increase/Decrease</t>
  </si>
  <si>
    <t>Parking Area to front of hall</t>
  </si>
  <si>
    <t>Increase</t>
  </si>
  <si>
    <t>Refurbishment</t>
  </si>
  <si>
    <t>Dishwasher</t>
  </si>
  <si>
    <t>Offset against 603/10 Dishwasher purchase</t>
  </si>
  <si>
    <t>Decrease</t>
  </si>
  <si>
    <t>To reflect forecast increase of 66%</t>
  </si>
  <si>
    <t>To reflect forecast increase of 224%</t>
  </si>
  <si>
    <t>Adjusted based on YTD income</t>
  </si>
  <si>
    <t>External Toilet provision and S106 funds of £8,651 received</t>
  </si>
  <si>
    <t>AFNG</t>
  </si>
  <si>
    <t>Additional security at events required to ensure licence requirements are being met</t>
  </si>
  <si>
    <t>Over forecast after COVID</t>
  </si>
  <si>
    <t>Weddings</t>
  </si>
  <si>
    <t>Over forecast after COVID and 2 major hirers have stopped using the hall</t>
  </si>
  <si>
    <t>Reduced as no major work required</t>
  </si>
  <si>
    <t>Additional burials taking place 2022-23</t>
  </si>
  <si>
    <t>Increase as maintenance of cemetery now outsourced</t>
  </si>
  <si>
    <t>Underforecast</t>
  </si>
  <si>
    <t>Double counted in 3005 Maintenance Grants</t>
  </si>
  <si>
    <t>Increase to reflect additional grant amount received</t>
  </si>
  <si>
    <t>Maintenance Grant</t>
  </si>
  <si>
    <t>Increase to reflect actual rent received</t>
  </si>
  <si>
    <t>Increase to reflect additional burials</t>
  </si>
  <si>
    <t>Environment &amp; Wellbeing</t>
  </si>
  <si>
    <t>No expenditure so far this year.</t>
  </si>
  <si>
    <t>Staff Structure Changes (Outsourced Cemetery Maintenance)</t>
  </si>
  <si>
    <t>No need for update in 2022</t>
  </si>
  <si>
    <t>Chairman's Board</t>
  </si>
  <si>
    <t>Increased to reflect actuals, recruitment of Comms &amp; Admin Officer</t>
  </si>
  <si>
    <t>Reduced as Skate Jam postponed due to weather</t>
  </si>
  <si>
    <t>Increased to reflect forecast to end of year</t>
  </si>
  <si>
    <t>Reduced to match YTD actuals</t>
  </si>
  <si>
    <t>Transferred to 103 to cover overspend</t>
  </si>
  <si>
    <t>To cover actuals spent to date</t>
  </si>
  <si>
    <t>To reflect unforecast income received (ticket sales, grants)</t>
  </si>
  <si>
    <t>Platinum Jubilee</t>
  </si>
  <si>
    <t>To reflect unexpected donation towards Christmas Hampers</t>
  </si>
  <si>
    <t>To match actuals</t>
  </si>
  <si>
    <t>Reduced to more realistic forecast</t>
  </si>
  <si>
    <t>Higher expenditure resulting in higher VAT claims</t>
  </si>
  <si>
    <t>Cover purchase of poppies and unknown soldiers for lampposts to reflect Remembrance Day</t>
  </si>
  <si>
    <t>Transferred to 704 to cover overspend.</t>
  </si>
  <si>
    <t>Move to Reserves as no expenditure so far, no invoice received from Roger Harper for his proposal</t>
  </si>
  <si>
    <t>Roads &amp; Traffic</t>
  </si>
  <si>
    <t>Income/Expenditure</t>
  </si>
  <si>
    <t>Committee</t>
  </si>
  <si>
    <t>District Plan Consultation Response</t>
  </si>
  <si>
    <t>Cuckstye £20k allocated outside budget</t>
  </si>
  <si>
    <t>Breakthrough Comms/New Council new Business Plan</t>
  </si>
  <si>
    <t>Interpretation Board</t>
  </si>
  <si>
    <t>Tree Survey Due</t>
  </si>
  <si>
    <t>£14,793 S106 funds received, AFNG Lease and Maintenance</t>
  </si>
  <si>
    <t>Actuals to 30/11, increase of 66% expected</t>
  </si>
  <si>
    <t>8 months paid</t>
  </si>
  <si>
    <t>Water to 9/9, Waste for 8 months collections</t>
  </si>
  <si>
    <t xml:space="preserve">Printer ink and supplies </t>
  </si>
  <si>
    <t>Do you want to increase this budget for 2023-24?  White gates, additional speed signs, safety measures, operation watershed for flooding on London Lane/Broad Street</t>
  </si>
  <si>
    <t>Breakthrough Communications Comms Plan</t>
  </si>
  <si>
    <t>Reduced as 0 expenditure to date</t>
  </si>
  <si>
    <t>Increase to reflect income received</t>
  </si>
  <si>
    <t>To reflect YTD spend</t>
  </si>
  <si>
    <t>Footpath Maintenance</t>
  </si>
  <si>
    <t>Reduced as no expenditure for 2022</t>
  </si>
  <si>
    <t>To reflect YTD income received.</t>
  </si>
  <si>
    <t>To reflect YTD expenditure</t>
  </si>
  <si>
    <t>Include Carbon Footprint assessment…estimate £1k</t>
  </si>
  <si>
    <t>Include Carbon Footprint assessment…estimate £1k, and damp repairs to QH lobby £2k/drainage repairs £1k</t>
  </si>
  <si>
    <t>Donation received towards Christmas Hampers</t>
  </si>
  <si>
    <t>Skate Jam delayed from October to February, jubilee budget not required due to grants and ticket sales so reduced forecast to reflect this.  Coronation Scarecrows, Advent Windows?</t>
  </si>
  <si>
    <t>7.5% increase</t>
  </si>
  <si>
    <t>Increased estimate forecast due to energy costs</t>
  </si>
  <si>
    <t>Cemetery maintenance contract in place</t>
  </si>
  <si>
    <t>Cuckfield Flag</t>
  </si>
  <si>
    <t>Includes repairs for damp issues in Gents</t>
  </si>
  <si>
    <t xml:space="preserve">Comparison between 01/04/22 and 23/03/22 inclusive.  Includes due and unpaid transactions. </t>
  </si>
  <si>
    <t>Actuals to 28/2, 224% increase forecast</t>
  </si>
  <si>
    <t>Actuals to 28/2, 66% increase forecast</t>
  </si>
  <si>
    <t>Actuals to 31/1/23, increase of 224% 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</si>
</sst>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8" fontId="2" fillId="2" borderId="0" xfId="0" applyNumberFormat="1" applyFont="1" applyFill="1"/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0" fillId="0" borderId="0" xfId="0" applyNumberForma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3" borderId="7" xfId="0" applyNumberFormat="1" applyFont="1" applyFill="1" applyBorder="1"/>
    <xf numFmtId="0" fontId="1" fillId="0" borderId="0" xfId="0" applyFont="1"/>
    <xf numFmtId="8" fontId="5" fillId="0" borderId="11" xfId="0" applyNumberFormat="1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sheetPr>
    <pageSetUpPr fitToPage="1"/>
  </sheetPr>
  <dimension ref="A1:P30"/>
  <sheetViews>
    <sheetView tabSelected="1" zoomScale="130" zoomScaleNormal="130" workbookViewId="0">
      <selection activeCell="A14" sqref="A14"/>
    </sheetView>
  </sheetViews>
  <sheetFormatPr defaultRowHeight="14.4" x14ac:dyDescent="0.3"/>
  <cols>
    <col min="1" max="1" width="19.109375" customWidth="1"/>
    <col min="2" max="2" width="13.88671875" style="24" customWidth="1"/>
    <col min="3" max="5" width="13.88671875" customWidth="1"/>
    <col min="6" max="6" width="1.44140625" customWidth="1"/>
    <col min="7" max="7" width="16.88671875" customWidth="1"/>
    <col min="8" max="8" width="4.88671875" customWidth="1"/>
    <col min="9" max="9" width="10" bestFit="1" customWidth="1"/>
    <col min="11" max="11" width="10" bestFit="1" customWidth="1"/>
  </cols>
  <sheetData>
    <row r="1" spans="1:16" ht="15" thickBot="1" x14ac:dyDescent="0.35"/>
    <row r="2" spans="1:16" x14ac:dyDescent="0.3">
      <c r="B2" s="21" t="s">
        <v>190</v>
      </c>
      <c r="C2" s="9" t="s">
        <v>201</v>
      </c>
      <c r="D2" s="9" t="s">
        <v>191</v>
      </c>
      <c r="E2" s="9" t="s">
        <v>9</v>
      </c>
      <c r="F2" s="9"/>
      <c r="G2" s="25" t="s">
        <v>206</v>
      </c>
      <c r="H2" s="26"/>
      <c r="I2" s="27" t="s">
        <v>194</v>
      </c>
      <c r="J2" s="27" t="s">
        <v>195</v>
      </c>
      <c r="K2" s="27" t="s">
        <v>196</v>
      </c>
      <c r="L2" s="27" t="s">
        <v>197</v>
      </c>
      <c r="M2" s="27" t="s">
        <v>198</v>
      </c>
      <c r="N2" s="28" t="s">
        <v>199</v>
      </c>
      <c r="O2" s="14"/>
      <c r="P2" s="14"/>
    </row>
    <row r="3" spans="1:16" x14ac:dyDescent="0.3">
      <c r="B3" s="21" t="s">
        <v>11</v>
      </c>
      <c r="C3" s="9" t="s">
        <v>12</v>
      </c>
      <c r="D3" s="9"/>
      <c r="E3" s="9"/>
      <c r="F3" s="10"/>
      <c r="G3" s="29" t="s">
        <v>12</v>
      </c>
      <c r="N3" s="30"/>
    </row>
    <row r="4" spans="1:16" s="12" customFormat="1" x14ac:dyDescent="0.3">
      <c r="B4" s="22"/>
      <c r="G4" s="35"/>
      <c r="N4" s="31"/>
    </row>
    <row r="5" spans="1:16" s="12" customFormat="1" x14ac:dyDescent="0.3">
      <c r="A5" s="12" t="s">
        <v>17</v>
      </c>
      <c r="B5" s="22">
        <f>SUM('Queen''s Hall'!C16+CVH!C14+'E&amp;W'!C18+'Roads &amp; Traffic'!C14+Planning!C5+'F&amp;GP'!C25)</f>
        <v>390287.5</v>
      </c>
      <c r="C5" s="12">
        <f>SUM('Queen''s Hall'!D16+CVH!D14+'E&amp;W'!D18+'Roads &amp; Traffic'!D14+Planning!D5+'F&amp;GP'!D25)</f>
        <v>403408.67000000004</v>
      </c>
      <c r="D5" s="12">
        <f>SUM('Queen''s Hall'!E16+CVH!E14+'E&amp;W'!E18+'Roads &amp; Traffic'!E14+Planning!E5+'F&amp;GP'!E25)</f>
        <v>412669.02</v>
      </c>
      <c r="E5" s="12">
        <f>SUM('Queen''s Hall'!F16+CVH!F14+'E&amp;W'!F18+'Roads &amp; Traffic'!F14+Planning!F5+'F&amp;GP'!F25)</f>
        <v>456851.66</v>
      </c>
      <c r="G5" s="35">
        <f>SUM('Queen''s Hall'!H16+CVH!H14+'E&amp;W'!H18+'Roads &amp; Traffic'!H14+Planning!H5+'F&amp;GP'!H25)</f>
        <v>405626.67</v>
      </c>
      <c r="I5" s="12">
        <f>'Roads &amp; Traffic'!H14</f>
        <v>2000</v>
      </c>
      <c r="J5" s="12">
        <f>Planning!H5</f>
        <v>0</v>
      </c>
      <c r="K5" s="12">
        <f>'F&amp;GP'!H25</f>
        <v>273676.67</v>
      </c>
      <c r="L5" s="12">
        <f>'E&amp;W'!H18</f>
        <v>74450</v>
      </c>
      <c r="M5" s="12">
        <f>'Queen''s Hall'!H16</f>
        <v>32500</v>
      </c>
      <c r="N5" s="31">
        <f>CVH!H14</f>
        <v>23000</v>
      </c>
    </row>
    <row r="6" spans="1:16" s="12" customFormat="1" x14ac:dyDescent="0.3">
      <c r="B6" s="22"/>
      <c r="G6" s="35"/>
      <c r="N6" s="31"/>
    </row>
    <row r="7" spans="1:16" s="12" customFormat="1" x14ac:dyDescent="0.3">
      <c r="A7" s="12" t="s">
        <v>22</v>
      </c>
      <c r="B7" s="22">
        <f>SUM('Queen''s Hall'!C40+CVH!C37+'E&amp;W'!C68+Planning!C11+'Roads &amp; Traffic'!C23+'F&amp;GP'!C63)</f>
        <v>404938.61</v>
      </c>
      <c r="C7" s="12">
        <f>SUM('Queen''s Hall'!D40+CVH!D37+'E&amp;W'!D68+Planning!D11+'Roads &amp; Traffic'!D23+'F&amp;GP'!D63)</f>
        <v>407739.22</v>
      </c>
      <c r="D7" s="12">
        <f>SUM('Queen''s Hall'!E40+CVH!E37+'E&amp;W'!E68+Planning!E11+'Roads &amp; Traffic'!E23+'F&amp;GP'!E63)</f>
        <v>437394.58999999997</v>
      </c>
      <c r="E7" s="12">
        <f>SUM('Queen''s Hall'!F40+CVH!E54+'E&amp;W'!F68+Planning!F11+'Roads &amp; Traffic'!F23+'F&amp;GP'!F63)</f>
        <v>418891.12</v>
      </c>
      <c r="G7" s="35">
        <f>SUM('Queen''s Hall'!H40+CVH!H37+'E&amp;W'!H68+Planning!H11+'Roads &amp; Traffic'!H23+'F&amp;GP'!H63)</f>
        <v>426099.22</v>
      </c>
      <c r="I7" s="12">
        <f>'Roads &amp; Traffic'!H23</f>
        <v>8200</v>
      </c>
      <c r="J7" s="12">
        <f>Planning!H11</f>
        <v>2500</v>
      </c>
      <c r="K7" s="12">
        <f>'F&amp;GP'!H63</f>
        <v>228299.22</v>
      </c>
      <c r="L7" s="12">
        <f>'E&amp;W'!H68</f>
        <v>86400</v>
      </c>
      <c r="M7" s="12">
        <f>'Queen''s Hall'!H40</f>
        <v>61950</v>
      </c>
      <c r="N7" s="31">
        <f>CVH!H37</f>
        <v>38750</v>
      </c>
    </row>
    <row r="8" spans="1:16" s="12" customFormat="1" x14ac:dyDescent="0.3">
      <c r="B8" s="22"/>
      <c r="G8" s="35"/>
      <c r="N8" s="31"/>
    </row>
    <row r="9" spans="1:16" s="12" customFormat="1" ht="15" thickBot="1" x14ac:dyDescent="0.35">
      <c r="A9" s="13" t="s">
        <v>164</v>
      </c>
      <c r="B9" s="23">
        <f>SUM(B5-B7)</f>
        <v>-14651.109999999986</v>
      </c>
      <c r="C9" s="13">
        <f t="shared" ref="C9:N9" si="0">SUM(C5-C7)</f>
        <v>-4330.5499999999302</v>
      </c>
      <c r="D9" s="13">
        <f t="shared" si="0"/>
        <v>-24725.569999999949</v>
      </c>
      <c r="E9" s="13">
        <f t="shared" si="0"/>
        <v>37960.539999999979</v>
      </c>
      <c r="F9" s="13"/>
      <c r="G9" s="41">
        <f t="shared" si="0"/>
        <v>-20472.549999999988</v>
      </c>
      <c r="H9" s="32"/>
      <c r="I9" s="33">
        <f t="shared" si="0"/>
        <v>-6200</v>
      </c>
      <c r="J9" s="33">
        <f t="shared" si="0"/>
        <v>-2500</v>
      </c>
      <c r="K9" s="33">
        <f t="shared" si="0"/>
        <v>45377.449999999983</v>
      </c>
      <c r="L9" s="33">
        <f t="shared" si="0"/>
        <v>-11950</v>
      </c>
      <c r="M9" s="33">
        <f t="shared" si="0"/>
        <v>-29450</v>
      </c>
      <c r="N9" s="34">
        <f t="shared" si="0"/>
        <v>-15750</v>
      </c>
    </row>
    <row r="10" spans="1:16" s="12" customFormat="1" x14ac:dyDescent="0.3">
      <c r="B10" s="22"/>
    </row>
    <row r="12" spans="1:16" x14ac:dyDescent="0.3">
      <c r="A12" t="s">
        <v>240</v>
      </c>
      <c r="B12"/>
      <c r="G12" s="42"/>
      <c r="H12" s="42"/>
      <c r="I12" s="42"/>
      <c r="J12" s="42"/>
      <c r="K12" s="42"/>
    </row>
    <row r="13" spans="1:16" x14ac:dyDescent="0.3">
      <c r="G13" s="36"/>
      <c r="I13" s="36"/>
    </row>
    <row r="14" spans="1:16" x14ac:dyDescent="0.3">
      <c r="I14" s="36"/>
    </row>
    <row r="15" spans="1:16" x14ac:dyDescent="0.3">
      <c r="E15" s="38"/>
      <c r="G15" s="36"/>
      <c r="I15" s="36"/>
    </row>
    <row r="16" spans="1:16" x14ac:dyDescent="0.3">
      <c r="E16" s="38"/>
      <c r="G16" s="36"/>
      <c r="I16" s="36"/>
    </row>
    <row r="17" spans="2:7" x14ac:dyDescent="0.3">
      <c r="E17" s="38"/>
      <c r="G17" s="36"/>
    </row>
    <row r="19" spans="2:7" x14ac:dyDescent="0.3">
      <c r="G19" s="36"/>
    </row>
    <row r="20" spans="2:7" x14ac:dyDescent="0.3">
      <c r="G20" s="36"/>
    </row>
    <row r="21" spans="2:7" x14ac:dyDescent="0.3">
      <c r="B21"/>
      <c r="G21" s="37"/>
    </row>
    <row r="22" spans="2:7" x14ac:dyDescent="0.3">
      <c r="B22"/>
    </row>
    <row r="23" spans="2:7" x14ac:dyDescent="0.3">
      <c r="B23"/>
    </row>
    <row r="24" spans="2:7" x14ac:dyDescent="0.3">
      <c r="B24"/>
    </row>
    <row r="25" spans="2:7" x14ac:dyDescent="0.3">
      <c r="B25"/>
    </row>
    <row r="26" spans="2:7" x14ac:dyDescent="0.3">
      <c r="B26"/>
    </row>
    <row r="27" spans="2:7" x14ac:dyDescent="0.3">
      <c r="B27"/>
    </row>
    <row r="28" spans="2:7" x14ac:dyDescent="0.3">
      <c r="B28"/>
    </row>
    <row r="29" spans="2:7" x14ac:dyDescent="0.3">
      <c r="B29"/>
    </row>
    <row r="30" spans="2:7" x14ac:dyDescent="0.3">
      <c r="B30"/>
    </row>
  </sheetData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I23"/>
  <sheetViews>
    <sheetView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25.44140625" defaultRowHeight="11.4" x14ac:dyDescent="0.2"/>
  <cols>
    <col min="1" max="1" width="25.5546875" style="1" bestFit="1" customWidth="1"/>
    <col min="2" max="2" width="25.44140625" style="1"/>
    <col min="3" max="3" width="11" style="15" bestFit="1" customWidth="1"/>
    <col min="4" max="8" width="11" style="1" bestFit="1" customWidth="1"/>
    <col min="9" max="9" width="83.5546875" style="1" customWidth="1"/>
    <col min="10" max="16384" width="25.44140625" style="1"/>
  </cols>
  <sheetData>
    <row r="2" spans="1:9" ht="12" x14ac:dyDescent="0.2">
      <c r="B2" s="1" t="s">
        <v>323</v>
      </c>
    </row>
    <row r="3" spans="1:9" ht="12" x14ac:dyDescent="0.2">
      <c r="B3" s="1" t="s">
        <v>205</v>
      </c>
    </row>
    <row r="5" spans="1:9" ht="12" x14ac:dyDescent="0.25">
      <c r="C5" s="16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207</v>
      </c>
      <c r="I5" s="2" t="s">
        <v>165</v>
      </c>
    </row>
    <row r="6" spans="1:9" ht="12" x14ac:dyDescent="0.25">
      <c r="C6" s="16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ht="12" x14ac:dyDescent="0.25">
      <c r="A7" s="2" t="s">
        <v>1</v>
      </c>
    </row>
    <row r="8" spans="1:9" ht="12" x14ac:dyDescent="0.2">
      <c r="A8" s="1" t="s">
        <v>2</v>
      </c>
    </row>
    <row r="9" spans="1:9" ht="12" x14ac:dyDescent="0.2">
      <c r="A9" s="1">
        <v>7000</v>
      </c>
      <c r="B9" s="1" t="s">
        <v>13</v>
      </c>
      <c r="C9" s="17">
        <v>0</v>
      </c>
      <c r="D9" s="3">
        <v>0</v>
      </c>
      <c r="E9" s="3">
        <v>0</v>
      </c>
      <c r="F9" s="3">
        <v>0</v>
      </c>
      <c r="G9" s="3">
        <f>SUM(F9-E9)</f>
        <v>0</v>
      </c>
      <c r="H9" s="3">
        <v>0</v>
      </c>
    </row>
    <row r="10" spans="1:9" ht="12" x14ac:dyDescent="0.2">
      <c r="A10" s="1">
        <v>7001</v>
      </c>
      <c r="B10" s="1" t="s">
        <v>14</v>
      </c>
      <c r="C10" s="17">
        <v>1648.35</v>
      </c>
      <c r="D10" s="3">
        <v>2000</v>
      </c>
      <c r="E10" s="3">
        <v>2000</v>
      </c>
      <c r="F10" s="3">
        <v>1961.64</v>
      </c>
      <c r="G10" s="3">
        <f>SUM(F10-E10)</f>
        <v>-38.3599999999999</v>
      </c>
      <c r="H10" s="3">
        <v>2000</v>
      </c>
    </row>
    <row r="11" spans="1:9" ht="12" x14ac:dyDescent="0.2">
      <c r="A11" s="1">
        <v>7002</v>
      </c>
      <c r="B11" s="1" t="s">
        <v>15</v>
      </c>
      <c r="C11" s="17">
        <v>0</v>
      </c>
      <c r="D11" s="3">
        <v>0</v>
      </c>
      <c r="E11" s="3">
        <v>0</v>
      </c>
      <c r="F11" s="3">
        <v>0</v>
      </c>
      <c r="G11" s="3">
        <f t="shared" ref="G11:G13" si="0">SUM(F11-E11)</f>
        <v>0</v>
      </c>
      <c r="H11" s="3">
        <v>0</v>
      </c>
    </row>
    <row r="12" spans="1:9" ht="12" x14ac:dyDescent="0.2">
      <c r="A12" s="1">
        <v>7005</v>
      </c>
      <c r="B12" s="1" t="s">
        <v>16</v>
      </c>
      <c r="C12" s="17">
        <v>0</v>
      </c>
      <c r="D12" s="3">
        <v>0</v>
      </c>
      <c r="E12" s="3">
        <v>0</v>
      </c>
      <c r="F12" s="3">
        <v>0</v>
      </c>
      <c r="G12" s="3">
        <f t="shared" ref="G12" si="1">SUM(F12-E12)</f>
        <v>0</v>
      </c>
      <c r="H12" s="3">
        <v>0</v>
      </c>
    </row>
    <row r="13" spans="1:9" ht="12" x14ac:dyDescent="0.2">
      <c r="A13" s="1">
        <v>7010</v>
      </c>
      <c r="B13" s="1" t="s">
        <v>19</v>
      </c>
      <c r="C13" s="17">
        <v>0</v>
      </c>
      <c r="D13" s="3">
        <v>0</v>
      </c>
      <c r="E13" s="3">
        <v>0</v>
      </c>
      <c r="F13" s="3">
        <v>0</v>
      </c>
      <c r="G13" s="3">
        <f t="shared" si="0"/>
        <v>0</v>
      </c>
      <c r="H13" s="3">
        <v>0</v>
      </c>
    </row>
    <row r="14" spans="1:9" ht="12" x14ac:dyDescent="0.25">
      <c r="A14" s="4" t="s">
        <v>17</v>
      </c>
      <c r="B14" s="4"/>
      <c r="C14" s="18">
        <f t="shared" ref="C14:H14" si="2">SUM(C9:C13)</f>
        <v>1648.35</v>
      </c>
      <c r="D14" s="5">
        <f t="shared" si="2"/>
        <v>2000</v>
      </c>
      <c r="E14" s="5">
        <f t="shared" si="2"/>
        <v>2000</v>
      </c>
      <c r="F14" s="5">
        <f t="shared" si="2"/>
        <v>1961.64</v>
      </c>
      <c r="G14" s="5">
        <f t="shared" si="2"/>
        <v>-38.3599999999999</v>
      </c>
      <c r="H14" s="5">
        <f t="shared" si="2"/>
        <v>2000</v>
      </c>
      <c r="I14" s="3"/>
    </row>
    <row r="15" spans="1:9" ht="12" x14ac:dyDescent="0.2">
      <c r="C15" s="17"/>
      <c r="D15" s="3"/>
      <c r="E15" s="3"/>
      <c r="F15" s="3"/>
      <c r="G15" s="3"/>
      <c r="H15" s="3"/>
      <c r="I15" s="3"/>
    </row>
    <row r="16" spans="1:9" ht="12" x14ac:dyDescent="0.2">
      <c r="A16" s="1" t="s">
        <v>3</v>
      </c>
    </row>
    <row r="17" spans="1:9" ht="12" x14ac:dyDescent="0.2">
      <c r="A17" s="1">
        <v>701</v>
      </c>
      <c r="B17" s="1" t="s">
        <v>18</v>
      </c>
      <c r="C17" s="17">
        <v>3999.84</v>
      </c>
      <c r="D17" s="3">
        <v>4250</v>
      </c>
      <c r="E17" s="3">
        <v>4250</v>
      </c>
      <c r="F17" s="3">
        <v>4307.82</v>
      </c>
      <c r="G17" s="3">
        <f>SUM(E17-F17)</f>
        <v>-57.819999999999709</v>
      </c>
      <c r="H17" s="3">
        <v>5500</v>
      </c>
      <c r="I17" s="1" t="s">
        <v>319</v>
      </c>
    </row>
    <row r="18" spans="1:9" ht="12" x14ac:dyDescent="0.2">
      <c r="A18" s="1">
        <v>702</v>
      </c>
      <c r="B18" s="1" t="s">
        <v>14</v>
      </c>
      <c r="C18" s="17">
        <v>1600</v>
      </c>
      <c r="D18" s="3">
        <v>1500</v>
      </c>
      <c r="E18" s="3">
        <v>1500</v>
      </c>
      <c r="F18" s="3">
        <v>1666.67</v>
      </c>
      <c r="G18" s="3">
        <f t="shared" ref="G18:G22" si="3">SUM(E18-F18)</f>
        <v>-166.67000000000007</v>
      </c>
      <c r="H18" s="3">
        <v>1500</v>
      </c>
    </row>
    <row r="19" spans="1:9" ht="12" x14ac:dyDescent="0.2">
      <c r="A19" s="1">
        <v>703</v>
      </c>
      <c r="B19" s="1" t="s">
        <v>19</v>
      </c>
      <c r="C19" s="17">
        <v>0</v>
      </c>
      <c r="D19" s="3">
        <v>1000</v>
      </c>
      <c r="E19" s="3">
        <v>900</v>
      </c>
      <c r="F19" s="3">
        <v>0</v>
      </c>
      <c r="G19" s="3">
        <f t="shared" si="3"/>
        <v>900</v>
      </c>
      <c r="H19" s="3">
        <v>1000</v>
      </c>
      <c r="I19" s="1" t="s">
        <v>305</v>
      </c>
    </row>
    <row r="20" spans="1:9" ht="12" x14ac:dyDescent="0.2">
      <c r="A20" s="1">
        <v>705</v>
      </c>
      <c r="B20" s="1" t="s">
        <v>20</v>
      </c>
      <c r="C20" s="17">
        <v>405</v>
      </c>
      <c r="D20" s="3">
        <v>0</v>
      </c>
      <c r="E20" s="3">
        <v>0</v>
      </c>
      <c r="F20" s="3">
        <v>0</v>
      </c>
      <c r="G20" s="3">
        <f t="shared" si="3"/>
        <v>0</v>
      </c>
      <c r="H20" s="3">
        <v>0</v>
      </c>
      <c r="I20" s="40"/>
    </row>
    <row r="21" spans="1:9" ht="12" x14ac:dyDescent="0.2">
      <c r="A21" s="1">
        <v>706</v>
      </c>
      <c r="B21" s="1" t="s">
        <v>16</v>
      </c>
      <c r="C21" s="17">
        <v>0</v>
      </c>
      <c r="D21" s="3">
        <v>150</v>
      </c>
      <c r="E21" s="3">
        <v>237.85</v>
      </c>
      <c r="F21" s="3">
        <v>269.25</v>
      </c>
      <c r="G21" s="3">
        <f t="shared" si="3"/>
        <v>-31.400000000000006</v>
      </c>
      <c r="H21" s="3">
        <v>150</v>
      </c>
      <c r="I21" s="1" t="s">
        <v>226</v>
      </c>
    </row>
    <row r="22" spans="1:9" ht="12" x14ac:dyDescent="0.2">
      <c r="A22" s="1">
        <v>710</v>
      </c>
      <c r="B22" s="1" t="s">
        <v>21</v>
      </c>
      <c r="C22" s="17">
        <v>148.83000000000001</v>
      </c>
      <c r="D22" s="3">
        <v>50</v>
      </c>
      <c r="E22" s="3">
        <v>50</v>
      </c>
      <c r="F22" s="3">
        <v>0</v>
      </c>
      <c r="G22" s="3">
        <f t="shared" si="3"/>
        <v>50</v>
      </c>
      <c r="H22" s="3">
        <v>50</v>
      </c>
    </row>
    <row r="23" spans="1:9" ht="12" x14ac:dyDescent="0.25">
      <c r="A23" s="4" t="s">
        <v>22</v>
      </c>
      <c r="B23" s="4"/>
      <c r="C23" s="18">
        <f t="shared" ref="C23:H23" si="4">SUM(C17:C22)</f>
        <v>6153.67</v>
      </c>
      <c r="D23" s="5">
        <f t="shared" si="4"/>
        <v>6950</v>
      </c>
      <c r="E23" s="5">
        <f t="shared" si="4"/>
        <v>6937.85</v>
      </c>
      <c r="F23" s="5">
        <f t="shared" si="4"/>
        <v>6243.74</v>
      </c>
      <c r="G23" s="5">
        <f t="shared" si="4"/>
        <v>694.11000000000024</v>
      </c>
      <c r="H23" s="5">
        <f t="shared" si="4"/>
        <v>8200</v>
      </c>
      <c r="I23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1:I11"/>
  <sheetViews>
    <sheetView zoomScale="140" zoomScaleNormal="140" workbookViewId="0">
      <selection activeCell="I10" sqref="I10"/>
    </sheetView>
  </sheetViews>
  <sheetFormatPr defaultColWidth="8.88671875" defaultRowHeight="11.4" x14ac:dyDescent="0.2"/>
  <cols>
    <col min="1" max="1" width="17.6640625" style="1" bestFit="1" customWidth="1"/>
    <col min="2" max="2" width="28.33203125" style="1" bestFit="1" customWidth="1"/>
    <col min="3" max="3" width="9.44140625" style="15" bestFit="1" customWidth="1"/>
    <col min="4" max="4" width="10.33203125" style="1" bestFit="1" customWidth="1"/>
    <col min="5" max="7" width="9.88671875" style="1" bestFit="1" customWidth="1"/>
    <col min="8" max="8" width="10.33203125" style="1" bestFit="1" customWidth="1"/>
    <col min="9" max="9" width="67.6640625" style="1" customWidth="1"/>
    <col min="10" max="16384" width="8.88671875" style="1"/>
  </cols>
  <sheetData>
    <row r="1" spans="1:9" ht="12" x14ac:dyDescent="0.25">
      <c r="A1" s="1" t="s">
        <v>4</v>
      </c>
      <c r="C1" s="16" t="s">
        <v>7</v>
      </c>
      <c r="D1" s="2" t="s">
        <v>200</v>
      </c>
      <c r="E1" s="2" t="s">
        <v>8</v>
      </c>
      <c r="F1" s="2" t="s">
        <v>9</v>
      </c>
      <c r="G1" s="2" t="s">
        <v>10</v>
      </c>
      <c r="H1" s="2" t="s">
        <v>207</v>
      </c>
      <c r="I1" s="2" t="s">
        <v>165</v>
      </c>
    </row>
    <row r="2" spans="1:9" ht="12" x14ac:dyDescent="0.25">
      <c r="C2" s="16" t="s">
        <v>11</v>
      </c>
      <c r="D2" s="2" t="s">
        <v>12</v>
      </c>
      <c r="E2" s="2"/>
      <c r="F2" s="2"/>
      <c r="G2" s="2"/>
      <c r="H2" s="2" t="s">
        <v>12</v>
      </c>
      <c r="I2" s="2"/>
    </row>
    <row r="3" spans="1:9" ht="12" x14ac:dyDescent="0.25">
      <c r="A3" s="1" t="s">
        <v>2</v>
      </c>
      <c r="C3" s="16"/>
      <c r="D3" s="2"/>
      <c r="E3" s="2"/>
      <c r="F3" s="2"/>
      <c r="G3" s="2"/>
      <c r="H3" s="2"/>
      <c r="I3" s="2"/>
    </row>
    <row r="4" spans="1:9" ht="12" x14ac:dyDescent="0.2">
      <c r="A4" s="1">
        <v>9000</v>
      </c>
      <c r="B4" s="1" t="s">
        <v>13</v>
      </c>
      <c r="C4" s="17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spans="1:9" ht="12" x14ac:dyDescent="0.2">
      <c r="A5" s="7" t="s">
        <v>17</v>
      </c>
      <c r="B5" s="7"/>
      <c r="C5" s="20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3"/>
    </row>
    <row r="6" spans="1:9" ht="12" x14ac:dyDescent="0.2">
      <c r="C6" s="17"/>
      <c r="D6" s="3"/>
      <c r="E6" s="3"/>
      <c r="F6" s="3"/>
      <c r="G6" s="3"/>
      <c r="H6" s="3"/>
      <c r="I6" s="3"/>
    </row>
    <row r="7" spans="1:9" ht="12" x14ac:dyDescent="0.2">
      <c r="A7" s="1" t="s">
        <v>3</v>
      </c>
    </row>
    <row r="8" spans="1:9" ht="12" x14ac:dyDescent="0.2">
      <c r="A8" s="1">
        <v>900</v>
      </c>
      <c r="B8" s="1" t="s">
        <v>23</v>
      </c>
    </row>
    <row r="9" spans="1:9" ht="12" x14ac:dyDescent="0.2">
      <c r="A9" s="1" t="s">
        <v>24</v>
      </c>
      <c r="B9" s="1" t="s">
        <v>25</v>
      </c>
      <c r="C9" s="17">
        <v>3764.8</v>
      </c>
      <c r="D9" s="3">
        <v>2500</v>
      </c>
      <c r="E9" s="3">
        <v>2500</v>
      </c>
      <c r="F9" s="3">
        <v>4357.3999999999996</v>
      </c>
      <c r="G9" s="3">
        <f>SUM(E9-F9)</f>
        <v>-1857.3999999999996</v>
      </c>
      <c r="H9" s="3">
        <v>2500</v>
      </c>
      <c r="I9" s="40" t="s">
        <v>295</v>
      </c>
    </row>
    <row r="10" spans="1:9" ht="12" x14ac:dyDescent="0.2">
      <c r="A10" s="1">
        <v>900</v>
      </c>
      <c r="B10" s="1" t="s">
        <v>26</v>
      </c>
      <c r="C10" s="43">
        <f>SUM(C9)</f>
        <v>3764.8</v>
      </c>
      <c r="D10" s="3">
        <f>SUM(D9)</f>
        <v>2500</v>
      </c>
      <c r="E10" s="3">
        <f t="shared" ref="E10:H10" si="0">SUM(E9)</f>
        <v>2500</v>
      </c>
      <c r="F10" s="3">
        <f t="shared" si="0"/>
        <v>4357.3999999999996</v>
      </c>
      <c r="G10" s="3">
        <f t="shared" si="0"/>
        <v>-1857.3999999999996</v>
      </c>
      <c r="H10" s="3">
        <f t="shared" si="0"/>
        <v>2500</v>
      </c>
    </row>
    <row r="11" spans="1:9" ht="12" x14ac:dyDescent="0.25">
      <c r="A11" s="4" t="s">
        <v>22</v>
      </c>
      <c r="B11" s="4"/>
      <c r="C11" s="19">
        <f>SUM(C10)</f>
        <v>3764.8</v>
      </c>
      <c r="D11" s="5">
        <f>SUM(D10)</f>
        <v>2500</v>
      </c>
      <c r="E11" s="5">
        <f t="shared" ref="E11:H11" si="1">SUM(E10)</f>
        <v>2500</v>
      </c>
      <c r="F11" s="5">
        <f t="shared" si="1"/>
        <v>4357.3999999999996</v>
      </c>
      <c r="G11" s="5">
        <f t="shared" si="1"/>
        <v>-1857.3999999999996</v>
      </c>
      <c r="H11" s="5">
        <f t="shared" si="1"/>
        <v>2500</v>
      </c>
      <c r="I11" s="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1:I63"/>
  <sheetViews>
    <sheetView zoomScale="140" zoomScaleNormal="140" workbookViewId="0">
      <pane ySplit="6" topLeftCell="A48" activePane="bottomLeft" state="frozen"/>
      <selection pane="bottomLeft" activeCell="B2" sqref="B2"/>
    </sheetView>
  </sheetViews>
  <sheetFormatPr defaultColWidth="8.88671875" defaultRowHeight="11.4" x14ac:dyDescent="0.2"/>
  <cols>
    <col min="1" max="1" width="9.33203125" style="1" customWidth="1"/>
    <col min="2" max="2" width="26.6640625" style="1" customWidth="1"/>
    <col min="3" max="3" width="13" style="15" customWidth="1"/>
    <col min="4" max="4" width="12.109375" style="1" bestFit="1" customWidth="1"/>
    <col min="5" max="6" width="11" style="1" bestFit="1" customWidth="1"/>
    <col min="7" max="7" width="11.109375" style="1" bestFit="1" customWidth="1"/>
    <col min="8" max="8" width="12.109375" style="1" bestFit="1" customWidth="1"/>
    <col min="9" max="9" width="60" style="40" bestFit="1" customWidth="1"/>
    <col min="10" max="11" width="9.6640625" style="1" bestFit="1" customWidth="1"/>
    <col min="12" max="16384" width="8.88671875" style="1"/>
  </cols>
  <sheetData>
    <row r="1" spans="1:9" x14ac:dyDescent="0.2">
      <c r="A1" s="1" t="s">
        <v>0</v>
      </c>
    </row>
    <row r="2" spans="1:9" x14ac:dyDescent="0.2">
      <c r="B2" s="1" t="s">
        <v>323</v>
      </c>
    </row>
    <row r="3" spans="1:9" x14ac:dyDescent="0.2">
      <c r="B3" s="1" t="s">
        <v>205</v>
      </c>
    </row>
    <row r="5" spans="1:9" ht="12" x14ac:dyDescent="0.25">
      <c r="C5" s="16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207</v>
      </c>
      <c r="I5" s="44" t="s">
        <v>165</v>
      </c>
    </row>
    <row r="6" spans="1:9" ht="12" x14ac:dyDescent="0.25">
      <c r="C6" s="16" t="s">
        <v>11</v>
      </c>
      <c r="D6" s="2" t="s">
        <v>12</v>
      </c>
      <c r="E6" s="2"/>
      <c r="F6" s="2"/>
      <c r="G6" s="2"/>
      <c r="H6" s="2" t="s">
        <v>12</v>
      </c>
      <c r="I6" s="44"/>
    </row>
    <row r="7" spans="1:9" ht="12" x14ac:dyDescent="0.25">
      <c r="A7" s="2" t="s">
        <v>5</v>
      </c>
    </row>
    <row r="9" spans="1:9" x14ac:dyDescent="0.2">
      <c r="A9" s="1" t="s">
        <v>2</v>
      </c>
    </row>
    <row r="10" spans="1:9" x14ac:dyDescent="0.2">
      <c r="A10" s="1">
        <v>1000</v>
      </c>
      <c r="B10" s="1" t="s">
        <v>13</v>
      </c>
      <c r="C10" s="17">
        <v>234000</v>
      </c>
      <c r="D10" s="3">
        <v>241467</v>
      </c>
      <c r="E10" s="3">
        <v>241467</v>
      </c>
      <c r="F10" s="3">
        <v>241467</v>
      </c>
      <c r="G10" s="3">
        <f>SUM(F10-E10)</f>
        <v>0</v>
      </c>
      <c r="H10" s="3">
        <v>260000</v>
      </c>
      <c r="I10" s="40" t="s">
        <v>318</v>
      </c>
    </row>
    <row r="11" spans="1:9" x14ac:dyDescent="0.2">
      <c r="A11" s="1">
        <v>1001</v>
      </c>
      <c r="B11" s="1" t="s">
        <v>27</v>
      </c>
      <c r="C11" s="17">
        <v>13.24</v>
      </c>
      <c r="D11" s="3">
        <v>50</v>
      </c>
      <c r="E11" s="3">
        <v>25</v>
      </c>
      <c r="F11" s="3">
        <v>66.739999999999995</v>
      </c>
      <c r="G11" s="3">
        <f t="shared" ref="G11:G24" si="0">SUM(F11-E11)</f>
        <v>41.739999999999995</v>
      </c>
      <c r="H11" s="3">
        <v>25</v>
      </c>
      <c r="I11" s="40" t="s">
        <v>225</v>
      </c>
    </row>
    <row r="12" spans="1:9" x14ac:dyDescent="0.2">
      <c r="A12" s="1">
        <v>1003</v>
      </c>
      <c r="B12" s="1" t="s">
        <v>28</v>
      </c>
      <c r="C12" s="17">
        <v>13795.61</v>
      </c>
      <c r="D12" s="3">
        <v>12000</v>
      </c>
      <c r="E12" s="3">
        <v>15000</v>
      </c>
      <c r="F12" s="3">
        <v>31483.3</v>
      </c>
      <c r="G12" s="3">
        <f t="shared" si="0"/>
        <v>16483.3</v>
      </c>
      <c r="H12" s="3">
        <v>12000</v>
      </c>
      <c r="I12" s="40" t="s">
        <v>227</v>
      </c>
    </row>
    <row r="13" spans="1:9" x14ac:dyDescent="0.2">
      <c r="A13" s="1">
        <v>1004</v>
      </c>
      <c r="B13" s="1" t="s">
        <v>211</v>
      </c>
      <c r="C13" s="17">
        <v>0</v>
      </c>
      <c r="D13" s="3">
        <v>0</v>
      </c>
      <c r="E13" s="3">
        <v>800</v>
      </c>
      <c r="F13" s="3">
        <v>1343.41</v>
      </c>
      <c r="G13" s="3">
        <f t="shared" si="0"/>
        <v>543.41000000000008</v>
      </c>
      <c r="H13" s="3">
        <v>1000</v>
      </c>
    </row>
    <row r="14" spans="1:9" x14ac:dyDescent="0.2">
      <c r="A14" s="1">
        <v>1005</v>
      </c>
      <c r="B14" s="1" t="s">
        <v>29</v>
      </c>
      <c r="C14" s="17">
        <v>386.08</v>
      </c>
      <c r="D14" s="3">
        <v>1000</v>
      </c>
      <c r="E14" s="3">
        <v>600</v>
      </c>
      <c r="F14" s="3">
        <v>819.44</v>
      </c>
      <c r="G14" s="3">
        <f t="shared" si="0"/>
        <v>219.44000000000005</v>
      </c>
      <c r="H14" s="3">
        <v>600</v>
      </c>
    </row>
    <row r="15" spans="1:9" x14ac:dyDescent="0.2">
      <c r="A15" s="1">
        <v>1006</v>
      </c>
      <c r="B15" s="1" t="s">
        <v>30</v>
      </c>
      <c r="C15" s="17">
        <v>0</v>
      </c>
      <c r="D15" s="3">
        <v>0</v>
      </c>
      <c r="E15" s="3">
        <v>5.7</v>
      </c>
      <c r="F15" s="3">
        <v>0</v>
      </c>
      <c r="G15" s="3">
        <f t="shared" si="0"/>
        <v>-5.7</v>
      </c>
      <c r="H15" s="3">
        <v>10</v>
      </c>
    </row>
    <row r="16" spans="1:9" x14ac:dyDescent="0.2">
      <c r="A16" s="1">
        <v>1007</v>
      </c>
      <c r="B16" s="1" t="s">
        <v>31</v>
      </c>
      <c r="C16" s="17">
        <v>0</v>
      </c>
      <c r="D16" s="3">
        <v>0</v>
      </c>
      <c r="E16" s="3">
        <v>0</v>
      </c>
      <c r="F16" s="3">
        <v>0</v>
      </c>
      <c r="G16" s="3">
        <f t="shared" si="0"/>
        <v>0</v>
      </c>
      <c r="H16" s="3">
        <v>0</v>
      </c>
    </row>
    <row r="17" spans="1:9" x14ac:dyDescent="0.2">
      <c r="A17" s="1">
        <v>1009</v>
      </c>
      <c r="B17" s="1" t="s">
        <v>32</v>
      </c>
      <c r="C17" s="17">
        <v>0</v>
      </c>
      <c r="D17" s="3">
        <v>0</v>
      </c>
      <c r="E17" s="3">
        <v>0</v>
      </c>
      <c r="F17" s="3">
        <v>0</v>
      </c>
      <c r="G17" s="3">
        <f t="shared" si="0"/>
        <v>0</v>
      </c>
      <c r="H17" s="3">
        <v>0</v>
      </c>
    </row>
    <row r="18" spans="1:9" x14ac:dyDescent="0.2">
      <c r="A18" s="1">
        <v>1013</v>
      </c>
      <c r="B18" s="1" t="s">
        <v>33</v>
      </c>
      <c r="C18" s="17">
        <v>0</v>
      </c>
      <c r="D18" s="3">
        <v>0</v>
      </c>
      <c r="E18" s="3">
        <v>0</v>
      </c>
      <c r="F18" s="3">
        <v>0</v>
      </c>
      <c r="G18" s="3">
        <f t="shared" si="0"/>
        <v>0</v>
      </c>
      <c r="H18" s="3">
        <v>0</v>
      </c>
    </row>
    <row r="19" spans="1:9" x14ac:dyDescent="0.2">
      <c r="A19" s="1">
        <v>1014</v>
      </c>
      <c r="B19" s="1" t="s">
        <v>145</v>
      </c>
      <c r="C19" s="17">
        <v>1423</v>
      </c>
      <c r="D19" s="3">
        <v>0</v>
      </c>
      <c r="E19" s="3">
        <v>200</v>
      </c>
      <c r="F19" s="3">
        <v>700</v>
      </c>
      <c r="G19" s="3">
        <f t="shared" ref="G19:G22" si="1">SUM(F19-E19)</f>
        <v>500</v>
      </c>
      <c r="H19" s="3">
        <v>0</v>
      </c>
      <c r="I19" s="40" t="s">
        <v>316</v>
      </c>
    </row>
    <row r="20" spans="1:9" x14ac:dyDescent="0.2">
      <c r="A20" s="1">
        <v>1015</v>
      </c>
      <c r="B20" s="1" t="s">
        <v>34</v>
      </c>
      <c r="C20" s="17">
        <v>83.33</v>
      </c>
      <c r="D20" s="3">
        <v>0</v>
      </c>
      <c r="E20" s="3">
        <v>0</v>
      </c>
      <c r="F20" s="3">
        <v>0</v>
      </c>
      <c r="G20" s="3">
        <f t="shared" si="1"/>
        <v>0</v>
      </c>
      <c r="H20" s="3">
        <v>0</v>
      </c>
    </row>
    <row r="21" spans="1:9" x14ac:dyDescent="0.2">
      <c r="A21" s="1">
        <v>1016</v>
      </c>
      <c r="B21" s="1" t="s">
        <v>203</v>
      </c>
      <c r="C21" s="17">
        <v>41.67</v>
      </c>
      <c r="D21" s="3">
        <v>41.67</v>
      </c>
      <c r="E21" s="3">
        <v>41.67</v>
      </c>
      <c r="F21" s="3">
        <v>0</v>
      </c>
      <c r="G21" s="3">
        <f t="shared" si="1"/>
        <v>-41.67</v>
      </c>
      <c r="H21" s="3">
        <v>41.67</v>
      </c>
    </row>
    <row r="22" spans="1:9" x14ac:dyDescent="0.2">
      <c r="A22" s="1">
        <v>1020</v>
      </c>
      <c r="B22" s="1" t="s">
        <v>35</v>
      </c>
      <c r="C22" s="17">
        <v>0</v>
      </c>
      <c r="D22" s="3">
        <v>0</v>
      </c>
      <c r="E22" s="3">
        <v>0</v>
      </c>
      <c r="F22" s="3">
        <v>0</v>
      </c>
      <c r="G22" s="3">
        <f t="shared" si="1"/>
        <v>0</v>
      </c>
      <c r="H22" s="3">
        <v>0</v>
      </c>
    </row>
    <row r="23" spans="1:9" x14ac:dyDescent="0.2">
      <c r="A23" s="1">
        <v>1021</v>
      </c>
      <c r="B23" s="1" t="s">
        <v>204</v>
      </c>
      <c r="C23" s="17">
        <v>0</v>
      </c>
      <c r="D23" s="3">
        <v>0</v>
      </c>
      <c r="E23" s="3">
        <v>13500</v>
      </c>
      <c r="F23" s="3">
        <v>13500</v>
      </c>
      <c r="G23" s="3">
        <f t="shared" si="0"/>
        <v>0</v>
      </c>
      <c r="H23" s="3">
        <v>0</v>
      </c>
      <c r="I23" s="40" t="s">
        <v>209</v>
      </c>
    </row>
    <row r="24" spans="1:9" x14ac:dyDescent="0.2">
      <c r="A24" s="1">
        <v>1022</v>
      </c>
      <c r="B24" s="1" t="s">
        <v>321</v>
      </c>
      <c r="C24" s="17">
        <v>0</v>
      </c>
      <c r="D24" s="3">
        <v>0</v>
      </c>
      <c r="E24" s="3">
        <v>0</v>
      </c>
      <c r="F24" s="3">
        <v>31.4</v>
      </c>
      <c r="G24" s="3">
        <f t="shared" si="0"/>
        <v>31.4</v>
      </c>
      <c r="H24" s="3">
        <v>0</v>
      </c>
    </row>
    <row r="25" spans="1:9" ht="12" x14ac:dyDescent="0.25">
      <c r="A25" s="4" t="s">
        <v>17</v>
      </c>
      <c r="B25" s="4"/>
      <c r="C25" s="18">
        <f t="shared" ref="C25:H25" si="2">SUM(C10:C24)</f>
        <v>249742.92999999996</v>
      </c>
      <c r="D25" s="5">
        <f t="shared" si="2"/>
        <v>254558.67</v>
      </c>
      <c r="E25" s="5">
        <f t="shared" si="2"/>
        <v>271639.37</v>
      </c>
      <c r="F25" s="5">
        <f t="shared" si="2"/>
        <v>289411.28999999998</v>
      </c>
      <c r="G25" s="5">
        <f t="shared" si="2"/>
        <v>17771.920000000002</v>
      </c>
      <c r="H25" s="5">
        <f t="shared" si="2"/>
        <v>273676.67</v>
      </c>
    </row>
    <row r="26" spans="1:9" x14ac:dyDescent="0.2">
      <c r="B26" s="3"/>
      <c r="C26" s="17"/>
      <c r="D26" s="3"/>
      <c r="E26" s="3"/>
      <c r="F26" s="3"/>
      <c r="G26" s="3"/>
      <c r="H26" s="3"/>
    </row>
    <row r="27" spans="1:9" x14ac:dyDescent="0.2">
      <c r="A27" s="1" t="s">
        <v>3</v>
      </c>
    </row>
    <row r="28" spans="1:9" x14ac:dyDescent="0.2">
      <c r="A28" s="1">
        <v>102</v>
      </c>
      <c r="B28" s="1" t="s">
        <v>35</v>
      </c>
      <c r="C28" s="17">
        <v>3546.19</v>
      </c>
      <c r="D28" s="3">
        <v>3600</v>
      </c>
      <c r="E28" s="3">
        <v>3600</v>
      </c>
      <c r="F28" s="3">
        <v>0</v>
      </c>
      <c r="G28" s="3">
        <f t="shared" ref="G28" si="3">SUM(E28-F28)</f>
        <v>3600</v>
      </c>
      <c r="H28" s="3">
        <v>4000</v>
      </c>
      <c r="I28" s="40" t="s">
        <v>228</v>
      </c>
    </row>
    <row r="29" spans="1:9" x14ac:dyDescent="0.2">
      <c r="A29" s="1">
        <v>103</v>
      </c>
      <c r="B29" s="1" t="s">
        <v>36</v>
      </c>
      <c r="C29" s="17">
        <v>276.51</v>
      </c>
      <c r="D29" s="3">
        <v>500</v>
      </c>
      <c r="E29" s="3">
        <v>700</v>
      </c>
      <c r="F29" s="3">
        <v>592.59</v>
      </c>
      <c r="G29" s="3">
        <f>SUM(E29-F29)</f>
        <v>107.40999999999997</v>
      </c>
      <c r="H29" s="3">
        <v>700</v>
      </c>
      <c r="I29" s="40" t="s">
        <v>304</v>
      </c>
    </row>
    <row r="30" spans="1:9" x14ac:dyDescent="0.2">
      <c r="A30" s="1">
        <v>104</v>
      </c>
      <c r="B30" s="1" t="s">
        <v>37</v>
      </c>
      <c r="C30" s="17">
        <v>2.39</v>
      </c>
      <c r="D30" s="3">
        <v>100</v>
      </c>
      <c r="E30" s="3">
        <v>50</v>
      </c>
      <c r="F30" s="3">
        <v>18.920000000000002</v>
      </c>
      <c r="G30" s="3">
        <f t="shared" ref="G30:G62" si="4">SUM(E30-F30)</f>
        <v>31.08</v>
      </c>
      <c r="H30" s="3">
        <v>50</v>
      </c>
    </row>
    <row r="31" spans="1:9" x14ac:dyDescent="0.2">
      <c r="A31" s="1">
        <v>106</v>
      </c>
      <c r="B31" s="1" t="s">
        <v>38</v>
      </c>
      <c r="C31" s="17">
        <v>1634.68</v>
      </c>
      <c r="D31" s="3">
        <v>1800</v>
      </c>
      <c r="E31" s="3">
        <v>1800</v>
      </c>
      <c r="F31" s="3">
        <v>1825.53</v>
      </c>
      <c r="G31" s="3">
        <f t="shared" si="4"/>
        <v>-25.529999999999973</v>
      </c>
      <c r="H31" s="3">
        <v>1800</v>
      </c>
    </row>
    <row r="32" spans="1:9" x14ac:dyDescent="0.2">
      <c r="A32" s="1">
        <v>107</v>
      </c>
      <c r="B32" s="1" t="s">
        <v>39</v>
      </c>
      <c r="C32" s="17">
        <v>900</v>
      </c>
      <c r="D32" s="3">
        <v>1250</v>
      </c>
      <c r="E32" s="3">
        <v>900</v>
      </c>
      <c r="F32" s="3">
        <v>900</v>
      </c>
      <c r="G32" s="3">
        <f t="shared" si="4"/>
        <v>0</v>
      </c>
      <c r="H32" s="3">
        <v>1250</v>
      </c>
    </row>
    <row r="33" spans="1:9" x14ac:dyDescent="0.2">
      <c r="A33" s="1">
        <v>108</v>
      </c>
      <c r="B33" s="1" t="s">
        <v>40</v>
      </c>
      <c r="C33" s="17">
        <v>193.5</v>
      </c>
      <c r="D33" s="3">
        <v>350</v>
      </c>
      <c r="E33" s="3">
        <v>1000</v>
      </c>
      <c r="F33" s="3">
        <v>773.96</v>
      </c>
      <c r="G33" s="3">
        <f t="shared" si="4"/>
        <v>226.03999999999996</v>
      </c>
      <c r="H33" s="3">
        <v>800</v>
      </c>
      <c r="I33" s="40" t="s">
        <v>214</v>
      </c>
    </row>
    <row r="34" spans="1:9" x14ac:dyDescent="0.2">
      <c r="A34" s="1">
        <v>109</v>
      </c>
      <c r="B34" s="1" t="s">
        <v>41</v>
      </c>
      <c r="C34" s="17">
        <v>1465.69</v>
      </c>
      <c r="D34" s="3">
        <v>1100</v>
      </c>
      <c r="E34" s="3">
        <v>1600</v>
      </c>
      <c r="F34" s="3">
        <v>1196.45</v>
      </c>
      <c r="G34" s="3">
        <f t="shared" si="4"/>
        <v>403.54999999999995</v>
      </c>
      <c r="H34" s="3">
        <v>1800</v>
      </c>
    </row>
    <row r="35" spans="1:9" x14ac:dyDescent="0.2">
      <c r="A35" s="1">
        <v>110</v>
      </c>
      <c r="B35" s="1" t="s">
        <v>42</v>
      </c>
      <c r="C35" s="17">
        <v>11289.95</v>
      </c>
      <c r="D35" s="3">
        <v>10000</v>
      </c>
      <c r="E35" s="3">
        <v>30000</v>
      </c>
      <c r="F35" s="3">
        <v>20353.48</v>
      </c>
      <c r="G35" s="3">
        <f t="shared" si="4"/>
        <v>9646.52</v>
      </c>
      <c r="H35" s="3">
        <v>10000</v>
      </c>
      <c r="I35" s="40" t="s">
        <v>296</v>
      </c>
    </row>
    <row r="36" spans="1:9" x14ac:dyDescent="0.2">
      <c r="A36" s="1">
        <v>112</v>
      </c>
      <c r="B36" s="1" t="s">
        <v>34</v>
      </c>
      <c r="C36" s="17">
        <v>5476.88</v>
      </c>
      <c r="D36" s="3">
        <v>5000</v>
      </c>
      <c r="E36" s="3">
        <v>5000</v>
      </c>
      <c r="F36" s="3">
        <v>1238.3599999999999</v>
      </c>
      <c r="G36" s="3">
        <f t="shared" si="4"/>
        <v>3761.6400000000003</v>
      </c>
      <c r="H36" s="3">
        <v>6000</v>
      </c>
      <c r="I36" s="40" t="s">
        <v>238</v>
      </c>
    </row>
    <row r="37" spans="1:9" x14ac:dyDescent="0.2">
      <c r="A37" s="1">
        <v>113</v>
      </c>
      <c r="B37" s="1" t="s">
        <v>33</v>
      </c>
      <c r="C37" s="17">
        <v>129.06</v>
      </c>
      <c r="D37" s="3">
        <v>300</v>
      </c>
      <c r="E37" s="3">
        <v>300</v>
      </c>
      <c r="F37" s="3">
        <v>427.05</v>
      </c>
      <c r="G37" s="3">
        <f t="shared" si="4"/>
        <v>-127.05000000000001</v>
      </c>
      <c r="H37" s="3">
        <v>500</v>
      </c>
      <c r="I37" s="40" t="s">
        <v>208</v>
      </c>
    </row>
    <row r="38" spans="1:9" ht="34.200000000000003" x14ac:dyDescent="0.2">
      <c r="A38" s="1">
        <v>114</v>
      </c>
      <c r="B38" s="1" t="s">
        <v>114</v>
      </c>
      <c r="C38" s="17">
        <v>2094.88</v>
      </c>
      <c r="D38" s="3">
        <v>3500</v>
      </c>
      <c r="E38" s="3">
        <v>2000</v>
      </c>
      <c r="F38" s="3">
        <v>1775.67</v>
      </c>
      <c r="G38" s="3">
        <f t="shared" si="4"/>
        <v>224.32999999999993</v>
      </c>
      <c r="H38" s="3">
        <v>3000</v>
      </c>
      <c r="I38" s="40" t="s">
        <v>317</v>
      </c>
    </row>
    <row r="39" spans="1:9" x14ac:dyDescent="0.2">
      <c r="A39" s="1">
        <v>115</v>
      </c>
      <c r="B39" s="1" t="s">
        <v>43</v>
      </c>
      <c r="C39" s="17">
        <v>4620.47</v>
      </c>
      <c r="D39" s="3">
        <v>5000</v>
      </c>
      <c r="E39" s="3">
        <v>5000</v>
      </c>
      <c r="F39" s="3">
        <v>5895.21</v>
      </c>
      <c r="G39" s="3">
        <f t="shared" si="4"/>
        <v>-895.21</v>
      </c>
      <c r="H39" s="3">
        <v>6000</v>
      </c>
    </row>
    <row r="40" spans="1:9" x14ac:dyDescent="0.2">
      <c r="A40" s="1">
        <v>116</v>
      </c>
      <c r="B40" s="1" t="s">
        <v>44</v>
      </c>
      <c r="C40" s="17">
        <v>324.55</v>
      </c>
      <c r="D40" s="3">
        <v>500</v>
      </c>
      <c r="E40" s="3">
        <v>500</v>
      </c>
      <c r="F40" s="3">
        <v>287.10000000000002</v>
      </c>
      <c r="G40" s="3">
        <f t="shared" si="4"/>
        <v>212.89999999999998</v>
      </c>
      <c r="H40" s="3">
        <v>500</v>
      </c>
    </row>
    <row r="41" spans="1:9" x14ac:dyDescent="0.2">
      <c r="A41" s="1">
        <v>117</v>
      </c>
      <c r="B41" s="1" t="s">
        <v>45</v>
      </c>
      <c r="C41" s="17">
        <v>12324.22</v>
      </c>
      <c r="D41" s="3">
        <v>12324.22</v>
      </c>
      <c r="E41" s="3">
        <v>12324.22</v>
      </c>
      <c r="F41" s="3">
        <v>12324.22</v>
      </c>
      <c r="G41" s="3">
        <f t="shared" si="4"/>
        <v>0</v>
      </c>
      <c r="H41" s="3">
        <v>12324.22</v>
      </c>
    </row>
    <row r="42" spans="1:9" x14ac:dyDescent="0.2">
      <c r="A42" s="1">
        <v>118</v>
      </c>
      <c r="B42" s="1" t="s">
        <v>46</v>
      </c>
      <c r="C42" s="17">
        <v>0</v>
      </c>
      <c r="D42" s="3">
        <v>500</v>
      </c>
      <c r="E42" s="3">
        <v>500</v>
      </c>
      <c r="F42" s="3">
        <v>0</v>
      </c>
      <c r="G42" s="3">
        <f t="shared" si="4"/>
        <v>500</v>
      </c>
      <c r="H42" s="3">
        <v>500</v>
      </c>
    </row>
    <row r="43" spans="1:9" x14ac:dyDescent="0.2">
      <c r="A43" s="1">
        <v>119</v>
      </c>
      <c r="B43" s="1" t="s">
        <v>47</v>
      </c>
      <c r="C43" s="17">
        <v>35</v>
      </c>
      <c r="D43" s="3">
        <v>35</v>
      </c>
      <c r="E43" s="3">
        <v>35</v>
      </c>
      <c r="F43" s="3">
        <v>35</v>
      </c>
      <c r="G43" s="3">
        <f t="shared" si="4"/>
        <v>0</v>
      </c>
      <c r="H43" s="3">
        <v>35</v>
      </c>
    </row>
    <row r="44" spans="1:9" x14ac:dyDescent="0.2">
      <c r="A44" s="1">
        <v>121</v>
      </c>
      <c r="B44" s="1" t="s">
        <v>204</v>
      </c>
      <c r="C44" s="17">
        <v>95.5</v>
      </c>
      <c r="D44" s="3">
        <v>1500</v>
      </c>
      <c r="E44" s="3">
        <v>1500</v>
      </c>
      <c r="F44" s="3">
        <v>12769.29</v>
      </c>
      <c r="G44" s="3">
        <f t="shared" si="4"/>
        <v>-11269.29</v>
      </c>
      <c r="H44" s="3">
        <v>0</v>
      </c>
      <c r="I44" s="40" t="s">
        <v>229</v>
      </c>
    </row>
    <row r="45" spans="1:9" x14ac:dyDescent="0.2">
      <c r="A45" s="1">
        <v>122</v>
      </c>
      <c r="B45" s="1" t="s">
        <v>48</v>
      </c>
      <c r="C45" s="17">
        <v>470.73</v>
      </c>
      <c r="D45" s="3">
        <v>600</v>
      </c>
      <c r="E45" s="3">
        <v>600</v>
      </c>
      <c r="F45" s="3">
        <v>0</v>
      </c>
      <c r="G45" s="3">
        <f t="shared" si="4"/>
        <v>600</v>
      </c>
      <c r="H45" s="3">
        <v>600</v>
      </c>
    </row>
    <row r="46" spans="1:9" x14ac:dyDescent="0.2">
      <c r="A46" s="1">
        <v>123</v>
      </c>
      <c r="B46" s="1" t="s">
        <v>49</v>
      </c>
      <c r="C46" s="17">
        <v>2135</v>
      </c>
      <c r="D46" s="3">
        <v>2800</v>
      </c>
      <c r="E46" s="3">
        <v>2800</v>
      </c>
      <c r="F46" s="3">
        <v>2375</v>
      </c>
      <c r="G46" s="3">
        <f t="shared" si="4"/>
        <v>425</v>
      </c>
      <c r="H46" s="3">
        <v>2800</v>
      </c>
    </row>
    <row r="47" spans="1:9" x14ac:dyDescent="0.2">
      <c r="A47" s="1">
        <v>124</v>
      </c>
      <c r="B47" s="1" t="s">
        <v>31</v>
      </c>
      <c r="C47" s="17">
        <v>0</v>
      </c>
      <c r="D47" s="3">
        <v>0</v>
      </c>
      <c r="E47" s="3">
        <v>0</v>
      </c>
      <c r="F47" s="3">
        <v>0</v>
      </c>
      <c r="G47" s="3">
        <f t="shared" si="4"/>
        <v>0</v>
      </c>
      <c r="H47" s="3">
        <v>0</v>
      </c>
    </row>
    <row r="48" spans="1:9" x14ac:dyDescent="0.2">
      <c r="A48" s="1">
        <v>126</v>
      </c>
      <c r="B48" s="1" t="s">
        <v>50</v>
      </c>
      <c r="C48" s="17">
        <v>0</v>
      </c>
      <c r="D48" s="3">
        <v>0</v>
      </c>
      <c r="E48" s="3">
        <v>0</v>
      </c>
      <c r="F48" s="3">
        <v>0</v>
      </c>
      <c r="G48" s="3">
        <f t="shared" si="4"/>
        <v>0</v>
      </c>
      <c r="H48" s="3">
        <v>0</v>
      </c>
    </row>
    <row r="49" spans="1:9" x14ac:dyDescent="0.2">
      <c r="A49" s="1">
        <v>127</v>
      </c>
      <c r="B49" s="1" t="s">
        <v>51</v>
      </c>
      <c r="C49" s="17">
        <v>357.82</v>
      </c>
      <c r="D49" s="3">
        <v>1000</v>
      </c>
      <c r="E49" s="3">
        <v>2907.12</v>
      </c>
      <c r="F49" s="3">
        <v>2907.12</v>
      </c>
      <c r="G49" s="3">
        <f t="shared" si="4"/>
        <v>0</v>
      </c>
      <c r="H49" s="3">
        <v>1000</v>
      </c>
    </row>
    <row r="50" spans="1:9" x14ac:dyDescent="0.2">
      <c r="A50" s="1">
        <v>128</v>
      </c>
      <c r="B50" s="1" t="s">
        <v>52</v>
      </c>
      <c r="C50" s="17">
        <v>3047.83</v>
      </c>
      <c r="D50" s="3">
        <v>3500</v>
      </c>
      <c r="E50" s="3">
        <v>3500</v>
      </c>
      <c r="F50" s="3">
        <v>4723</v>
      </c>
      <c r="G50" s="3">
        <f t="shared" si="4"/>
        <v>-1223</v>
      </c>
      <c r="H50" s="3">
        <v>3500</v>
      </c>
    </row>
    <row r="51" spans="1:9" x14ac:dyDescent="0.2">
      <c r="A51" s="1">
        <v>130</v>
      </c>
      <c r="B51" s="1" t="s">
        <v>174</v>
      </c>
      <c r="C51" s="17">
        <v>1050</v>
      </c>
      <c r="D51" s="3">
        <v>2000</v>
      </c>
      <c r="E51" s="3">
        <v>1000</v>
      </c>
      <c r="F51" s="3">
        <v>0</v>
      </c>
      <c r="G51" s="3">
        <f t="shared" si="4"/>
        <v>1000</v>
      </c>
      <c r="H51" s="3">
        <v>2000</v>
      </c>
    </row>
    <row r="52" spans="1:9" x14ac:dyDescent="0.2">
      <c r="A52" s="1">
        <v>135</v>
      </c>
      <c r="B52" s="1" t="s">
        <v>53</v>
      </c>
      <c r="C52" s="17">
        <v>1726.35</v>
      </c>
      <c r="D52" s="3">
        <v>1000</v>
      </c>
      <c r="E52" s="3">
        <v>1000</v>
      </c>
      <c r="F52" s="3">
        <v>0</v>
      </c>
      <c r="G52" s="3">
        <f t="shared" si="4"/>
        <v>1000</v>
      </c>
      <c r="H52" s="3">
        <v>1000</v>
      </c>
    </row>
    <row r="53" spans="1:9" x14ac:dyDescent="0.2">
      <c r="A53" s="1">
        <v>140</v>
      </c>
      <c r="B53" s="1" t="s">
        <v>54</v>
      </c>
      <c r="C53" s="17">
        <v>33.729999999999997</v>
      </c>
      <c r="D53" s="3">
        <v>300</v>
      </c>
      <c r="E53" s="3">
        <v>300</v>
      </c>
      <c r="F53" s="3">
        <v>2.92</v>
      </c>
      <c r="G53" s="3">
        <f t="shared" si="4"/>
        <v>297.08</v>
      </c>
      <c r="H53" s="3">
        <v>300</v>
      </c>
    </row>
    <row r="54" spans="1:9" x14ac:dyDescent="0.2">
      <c r="A54" s="1">
        <v>145</v>
      </c>
      <c r="B54" s="1" t="s">
        <v>55</v>
      </c>
      <c r="C54" s="17">
        <v>0</v>
      </c>
      <c r="D54" s="3">
        <v>0</v>
      </c>
      <c r="E54" s="3">
        <v>0</v>
      </c>
      <c r="F54" s="3">
        <v>0</v>
      </c>
      <c r="G54" s="3">
        <f t="shared" si="4"/>
        <v>0</v>
      </c>
      <c r="H54" s="3">
        <v>0</v>
      </c>
    </row>
    <row r="55" spans="1:9" x14ac:dyDescent="0.2">
      <c r="A55" s="1">
        <v>150</v>
      </c>
      <c r="B55" s="1" t="s">
        <v>56</v>
      </c>
      <c r="C55" s="17">
        <v>687.98</v>
      </c>
      <c r="D55" s="3">
        <v>300</v>
      </c>
      <c r="E55" s="3">
        <v>300</v>
      </c>
      <c r="F55" s="3">
        <v>0</v>
      </c>
      <c r="G55" s="3">
        <f t="shared" si="4"/>
        <v>300</v>
      </c>
      <c r="H55" s="3">
        <v>300</v>
      </c>
    </row>
    <row r="56" spans="1:9" x14ac:dyDescent="0.2">
      <c r="A56" s="1">
        <v>160</v>
      </c>
      <c r="B56" s="1" t="s">
        <v>57</v>
      </c>
      <c r="C56" s="17">
        <v>0</v>
      </c>
      <c r="D56" s="3">
        <v>40</v>
      </c>
      <c r="E56" s="3">
        <v>0</v>
      </c>
      <c r="F56" s="3">
        <v>0</v>
      </c>
      <c r="G56" s="3">
        <f t="shared" si="4"/>
        <v>0</v>
      </c>
      <c r="H56" s="3">
        <v>40</v>
      </c>
    </row>
    <row r="57" spans="1:9" x14ac:dyDescent="0.2">
      <c r="A57" s="1">
        <v>165</v>
      </c>
      <c r="B57" s="1" t="s">
        <v>175</v>
      </c>
      <c r="C57" s="17">
        <v>0</v>
      </c>
      <c r="D57" s="3">
        <v>0</v>
      </c>
      <c r="E57" s="3">
        <v>0</v>
      </c>
      <c r="F57" s="3">
        <v>0</v>
      </c>
      <c r="G57" s="3">
        <f t="shared" si="4"/>
        <v>0</v>
      </c>
      <c r="H57" s="3">
        <v>0</v>
      </c>
    </row>
    <row r="58" spans="1:9" x14ac:dyDescent="0.2">
      <c r="A58" s="1">
        <v>170</v>
      </c>
      <c r="B58" s="1" t="s">
        <v>176</v>
      </c>
      <c r="C58" s="17">
        <v>146867.71</v>
      </c>
      <c r="D58" s="3">
        <v>180000</v>
      </c>
      <c r="E58" s="3">
        <v>150000</v>
      </c>
      <c r="F58" s="3">
        <v>133904.9</v>
      </c>
      <c r="G58" s="3">
        <f t="shared" si="4"/>
        <v>16095.100000000006</v>
      </c>
      <c r="H58" s="3">
        <v>165000</v>
      </c>
      <c r="I58" s="40" t="s">
        <v>224</v>
      </c>
    </row>
    <row r="59" spans="1:9" x14ac:dyDescent="0.2">
      <c r="A59" s="1">
        <v>175</v>
      </c>
      <c r="B59" s="1" t="s">
        <v>177</v>
      </c>
      <c r="C59" s="17">
        <v>0</v>
      </c>
      <c r="D59" s="3">
        <v>500</v>
      </c>
      <c r="E59" s="3">
        <v>2495</v>
      </c>
      <c r="F59" s="3">
        <v>2495</v>
      </c>
      <c r="G59" s="3">
        <f t="shared" si="4"/>
        <v>0</v>
      </c>
      <c r="H59" s="3">
        <v>1500</v>
      </c>
      <c r="I59" s="40" t="s">
        <v>297</v>
      </c>
    </row>
    <row r="60" spans="1:9" x14ac:dyDescent="0.2">
      <c r="A60" s="1">
        <v>180</v>
      </c>
      <c r="B60" s="1" t="s">
        <v>178</v>
      </c>
      <c r="C60" s="17">
        <v>730</v>
      </c>
      <c r="D60" s="3">
        <v>2500</v>
      </c>
      <c r="E60" s="3">
        <v>1000</v>
      </c>
      <c r="F60" s="3">
        <v>0</v>
      </c>
      <c r="G60" s="3">
        <f t="shared" ref="G60:G61" si="5">SUM(E60-F60)</f>
        <v>1000</v>
      </c>
      <c r="H60" s="3">
        <v>1000</v>
      </c>
      <c r="I60" s="40" t="s">
        <v>230</v>
      </c>
    </row>
    <row r="61" spans="1:9" x14ac:dyDescent="0.2">
      <c r="A61" s="1">
        <v>185</v>
      </c>
      <c r="B61" s="1" t="s">
        <v>28</v>
      </c>
      <c r="C61" s="17">
        <v>433.5</v>
      </c>
      <c r="D61" s="3">
        <v>0</v>
      </c>
      <c r="E61" s="3">
        <v>0</v>
      </c>
      <c r="F61" s="3">
        <v>0</v>
      </c>
      <c r="G61" s="3">
        <f t="shared" si="5"/>
        <v>0</v>
      </c>
      <c r="H61" s="3">
        <v>0</v>
      </c>
    </row>
    <row r="62" spans="1:9" x14ac:dyDescent="0.2">
      <c r="A62" s="1">
        <v>190</v>
      </c>
      <c r="B62" s="1" t="s">
        <v>202</v>
      </c>
      <c r="C62" s="17">
        <v>85000</v>
      </c>
      <c r="D62" s="3">
        <v>0</v>
      </c>
      <c r="E62" s="3">
        <v>0</v>
      </c>
      <c r="F62" s="3">
        <v>0</v>
      </c>
      <c r="G62" s="3">
        <f t="shared" si="4"/>
        <v>0</v>
      </c>
      <c r="H62" s="3">
        <v>0</v>
      </c>
    </row>
    <row r="63" spans="1:9" ht="12" x14ac:dyDescent="0.25">
      <c r="A63" s="4" t="s">
        <v>22</v>
      </c>
      <c r="B63" s="4"/>
      <c r="C63" s="18">
        <f t="shared" ref="C63:H63" si="6">SUM(C28:C62)</f>
        <v>286950.12</v>
      </c>
      <c r="D63" s="5">
        <f t="shared" si="6"/>
        <v>241899.22</v>
      </c>
      <c r="E63" s="5">
        <f t="shared" si="6"/>
        <v>232711.34</v>
      </c>
      <c r="F63" s="5">
        <f t="shared" si="6"/>
        <v>206820.77</v>
      </c>
      <c r="G63" s="5">
        <f t="shared" si="6"/>
        <v>25890.570000000007</v>
      </c>
      <c r="H63" s="5">
        <f t="shared" si="6"/>
        <v>228299.22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3:I68"/>
  <sheetViews>
    <sheetView zoomScale="140" zoomScaleNormal="140" workbookViewId="0">
      <pane xSplit="2" ySplit="8" topLeftCell="C39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8.88671875" defaultRowHeight="11.4" x14ac:dyDescent="0.2"/>
  <cols>
    <col min="1" max="1" width="9.6640625" style="1" customWidth="1"/>
    <col min="2" max="2" width="25.88671875" style="1" customWidth="1"/>
    <col min="3" max="3" width="12.109375" style="15" bestFit="1" customWidth="1"/>
    <col min="4" max="5" width="12.109375" style="1" bestFit="1" customWidth="1"/>
    <col min="6" max="6" width="11.109375" style="1" bestFit="1" customWidth="1"/>
    <col min="7" max="7" width="11.6640625" style="1" bestFit="1" customWidth="1"/>
    <col min="8" max="8" width="12.109375" style="1" bestFit="1" customWidth="1"/>
    <col min="9" max="9" width="56.6640625" style="40" customWidth="1"/>
    <col min="10" max="16384" width="8.88671875" style="1"/>
  </cols>
  <sheetData>
    <row r="3" spans="1:9" x14ac:dyDescent="0.2">
      <c r="A3" s="1" t="s">
        <v>0</v>
      </c>
    </row>
    <row r="4" spans="1:9" x14ac:dyDescent="0.2">
      <c r="B4" s="1" t="s">
        <v>323</v>
      </c>
    </row>
    <row r="5" spans="1:9" x14ac:dyDescent="0.2">
      <c r="B5" s="1" t="s">
        <v>205</v>
      </c>
    </row>
    <row r="7" spans="1:9" ht="12" x14ac:dyDescent="0.25">
      <c r="C7" s="16" t="s">
        <v>7</v>
      </c>
      <c r="D7" s="2" t="s">
        <v>200</v>
      </c>
      <c r="E7" s="2" t="s">
        <v>8</v>
      </c>
      <c r="F7" s="2" t="s">
        <v>9</v>
      </c>
      <c r="G7" s="2" t="s">
        <v>10</v>
      </c>
      <c r="H7" s="2" t="s">
        <v>207</v>
      </c>
      <c r="I7" s="44" t="s">
        <v>165</v>
      </c>
    </row>
    <row r="8" spans="1:9" ht="12" x14ac:dyDescent="0.25">
      <c r="C8" s="16" t="s">
        <v>11</v>
      </c>
      <c r="D8" s="2" t="s">
        <v>12</v>
      </c>
      <c r="E8" s="2"/>
      <c r="F8" s="2"/>
      <c r="G8" s="2"/>
      <c r="H8" s="2" t="s">
        <v>12</v>
      </c>
      <c r="I8" s="44"/>
    </row>
    <row r="9" spans="1:9" ht="12" x14ac:dyDescent="0.25">
      <c r="A9" s="2" t="s">
        <v>6</v>
      </c>
    </row>
    <row r="10" spans="1:9" x14ac:dyDescent="0.2">
      <c r="A10" s="1" t="s">
        <v>2</v>
      </c>
    </row>
    <row r="11" spans="1:9" x14ac:dyDescent="0.2">
      <c r="A11" s="1">
        <v>3001</v>
      </c>
      <c r="B11" s="1" t="s">
        <v>58</v>
      </c>
      <c r="C11" s="17">
        <v>73071.17</v>
      </c>
      <c r="D11" s="3">
        <v>70000</v>
      </c>
      <c r="E11" s="3">
        <v>80000</v>
      </c>
      <c r="F11" s="3">
        <v>81355.5</v>
      </c>
      <c r="G11" s="3">
        <f t="shared" ref="G11:G17" si="0">SUM(F11-E11)</f>
        <v>1355.5</v>
      </c>
      <c r="H11" s="3">
        <v>70000</v>
      </c>
      <c r="I11" s="40" t="s">
        <v>220</v>
      </c>
    </row>
    <row r="12" spans="1:9" x14ac:dyDescent="0.2">
      <c r="A12" s="1">
        <v>3002</v>
      </c>
      <c r="B12" s="1" t="s">
        <v>59</v>
      </c>
      <c r="C12" s="17">
        <v>1455.58</v>
      </c>
      <c r="D12" s="3">
        <v>1200</v>
      </c>
      <c r="E12" s="3">
        <v>1479.65</v>
      </c>
      <c r="F12" s="3">
        <v>1479.65</v>
      </c>
      <c r="G12" s="3">
        <f t="shared" si="0"/>
        <v>0</v>
      </c>
      <c r="H12" s="3">
        <v>1500</v>
      </c>
      <c r="I12" s="40" t="s">
        <v>221</v>
      </c>
    </row>
    <row r="13" spans="1:9" x14ac:dyDescent="0.2">
      <c r="A13" s="1">
        <v>3004</v>
      </c>
      <c r="B13" s="1" t="s">
        <v>60</v>
      </c>
      <c r="C13" s="17">
        <v>834.25</v>
      </c>
      <c r="D13" s="3">
        <v>750</v>
      </c>
      <c r="E13" s="3">
        <v>750</v>
      </c>
      <c r="F13" s="3">
        <v>687.5</v>
      </c>
      <c r="G13" s="3">
        <f t="shared" si="0"/>
        <v>-62.5</v>
      </c>
      <c r="H13" s="3">
        <v>750</v>
      </c>
    </row>
    <row r="14" spans="1:9" x14ac:dyDescent="0.2">
      <c r="A14" s="1">
        <v>3005</v>
      </c>
      <c r="B14" s="1" t="s">
        <v>61</v>
      </c>
      <c r="C14" s="17">
        <v>0</v>
      </c>
      <c r="D14" s="3">
        <v>1500</v>
      </c>
      <c r="E14" s="3">
        <v>1700</v>
      </c>
      <c r="F14" s="3">
        <v>1700</v>
      </c>
      <c r="G14" s="3">
        <f t="shared" si="0"/>
        <v>0</v>
      </c>
      <c r="H14" s="3">
        <v>1700</v>
      </c>
    </row>
    <row r="15" spans="1:9" ht="22.8" x14ac:dyDescent="0.2">
      <c r="A15" s="1">
        <v>3006</v>
      </c>
      <c r="B15" s="1" t="s">
        <v>62</v>
      </c>
      <c r="C15" s="17">
        <v>3556.6</v>
      </c>
      <c r="D15" s="3">
        <v>1700</v>
      </c>
      <c r="E15" s="3">
        <v>1000</v>
      </c>
      <c r="F15" s="3">
        <v>254.15</v>
      </c>
      <c r="G15" s="3">
        <f t="shared" si="0"/>
        <v>-745.85</v>
      </c>
      <c r="H15" s="3">
        <v>300</v>
      </c>
      <c r="I15" s="40" t="s">
        <v>231</v>
      </c>
    </row>
    <row r="16" spans="1:9" ht="22.8" x14ac:dyDescent="0.2">
      <c r="A16" s="1">
        <v>3015</v>
      </c>
      <c r="B16" s="1" t="s">
        <v>64</v>
      </c>
      <c r="C16" s="17">
        <v>70</v>
      </c>
      <c r="D16" s="3">
        <v>200</v>
      </c>
      <c r="E16" s="3">
        <v>400</v>
      </c>
      <c r="F16" s="3">
        <v>500</v>
      </c>
      <c r="G16" s="3">
        <f t="shared" si="0"/>
        <v>100</v>
      </c>
      <c r="H16" s="3">
        <v>200</v>
      </c>
      <c r="I16" s="40" t="s">
        <v>232</v>
      </c>
    </row>
    <row r="17" spans="1:9" x14ac:dyDescent="0.2">
      <c r="A17" s="1">
        <v>8005</v>
      </c>
      <c r="B17" s="1" t="s">
        <v>160</v>
      </c>
      <c r="C17" s="17">
        <v>0</v>
      </c>
      <c r="D17" s="3">
        <v>0</v>
      </c>
      <c r="E17" s="3">
        <v>0</v>
      </c>
      <c r="F17" s="3">
        <v>0</v>
      </c>
      <c r="G17" s="3">
        <f t="shared" si="0"/>
        <v>0</v>
      </c>
      <c r="H17" s="3">
        <v>0</v>
      </c>
    </row>
    <row r="18" spans="1:9" ht="12" x14ac:dyDescent="0.25">
      <c r="A18" s="4" t="s">
        <v>17</v>
      </c>
      <c r="B18" s="4"/>
      <c r="C18" s="18">
        <f t="shared" ref="C18:H18" si="1">SUM(C11:C17)</f>
        <v>78987.600000000006</v>
      </c>
      <c r="D18" s="5">
        <f t="shared" si="1"/>
        <v>75350</v>
      </c>
      <c r="E18" s="5">
        <f t="shared" si="1"/>
        <v>85329.65</v>
      </c>
      <c r="F18" s="5">
        <f t="shared" si="1"/>
        <v>85976.799999999988</v>
      </c>
      <c r="G18" s="5">
        <f t="shared" si="1"/>
        <v>647.15</v>
      </c>
      <c r="H18" s="5">
        <f t="shared" si="1"/>
        <v>74450</v>
      </c>
    </row>
    <row r="19" spans="1:9" ht="12" x14ac:dyDescent="0.25">
      <c r="A19" s="2"/>
      <c r="B19" s="2"/>
      <c r="C19" s="19"/>
      <c r="D19" s="6"/>
      <c r="E19" s="6"/>
      <c r="F19" s="6"/>
      <c r="G19" s="6"/>
      <c r="H19" s="6"/>
    </row>
    <row r="20" spans="1:9" x14ac:dyDescent="0.2">
      <c r="A20" s="1" t="s">
        <v>3</v>
      </c>
    </row>
    <row r="21" spans="1:9" x14ac:dyDescent="0.2">
      <c r="A21" s="1">
        <v>300</v>
      </c>
      <c r="B21" s="1" t="s">
        <v>65</v>
      </c>
    </row>
    <row r="22" spans="1:9" x14ac:dyDescent="0.2">
      <c r="A22" s="1" t="s">
        <v>66</v>
      </c>
      <c r="B22" s="1" t="s">
        <v>67</v>
      </c>
      <c r="C22" s="17">
        <v>257.92</v>
      </c>
      <c r="D22" s="3">
        <v>400</v>
      </c>
      <c r="E22" s="3">
        <v>500</v>
      </c>
      <c r="F22" s="3">
        <v>456.36</v>
      </c>
      <c r="G22" s="3">
        <f>SUM(E22-F22)</f>
        <v>43.639999999999986</v>
      </c>
      <c r="H22" s="3">
        <v>500</v>
      </c>
      <c r="I22" s="40" t="s">
        <v>223</v>
      </c>
    </row>
    <row r="23" spans="1:9" x14ac:dyDescent="0.2">
      <c r="A23" s="1" t="s">
        <v>68</v>
      </c>
      <c r="B23" s="1" t="s">
        <v>69</v>
      </c>
      <c r="C23" s="17">
        <v>1614.25</v>
      </c>
      <c r="D23" s="3">
        <v>2000</v>
      </c>
      <c r="E23" s="3">
        <v>700</v>
      </c>
      <c r="F23" s="3">
        <v>394.3</v>
      </c>
      <c r="G23" s="3">
        <f t="shared" ref="G23:G34" si="2">SUM(E23-F23)</f>
        <v>305.7</v>
      </c>
      <c r="H23" s="3">
        <v>600</v>
      </c>
      <c r="I23" s="40" t="s">
        <v>222</v>
      </c>
    </row>
    <row r="24" spans="1:9" x14ac:dyDescent="0.2">
      <c r="A24" s="1" t="s">
        <v>70</v>
      </c>
      <c r="B24" s="1" t="s">
        <v>71</v>
      </c>
      <c r="C24" s="17">
        <v>4061.4</v>
      </c>
      <c r="D24" s="3">
        <v>4500</v>
      </c>
      <c r="E24" s="3">
        <v>4500</v>
      </c>
      <c r="F24" s="3">
        <v>3286.37</v>
      </c>
      <c r="G24" s="3">
        <f t="shared" si="2"/>
        <v>1213.6300000000001</v>
      </c>
      <c r="H24" s="3">
        <v>1500</v>
      </c>
    </row>
    <row r="25" spans="1:9" x14ac:dyDescent="0.2">
      <c r="A25" s="1" t="s">
        <v>72</v>
      </c>
      <c r="B25" s="1" t="s">
        <v>73</v>
      </c>
      <c r="C25" s="17">
        <v>1149.8699999999999</v>
      </c>
      <c r="D25" s="3">
        <v>1200</v>
      </c>
      <c r="E25" s="3">
        <v>1620</v>
      </c>
      <c r="F25" s="3">
        <v>1322.35</v>
      </c>
      <c r="G25" s="3">
        <f t="shared" si="2"/>
        <v>297.65000000000009</v>
      </c>
      <c r="H25" s="3">
        <v>1800</v>
      </c>
    </row>
    <row r="26" spans="1:9" x14ac:dyDescent="0.2">
      <c r="A26" s="1" t="s">
        <v>74</v>
      </c>
      <c r="B26" s="1" t="s">
        <v>75</v>
      </c>
      <c r="C26" s="17">
        <v>4904.75</v>
      </c>
      <c r="D26" s="3">
        <v>2500</v>
      </c>
      <c r="E26" s="3">
        <v>33000</v>
      </c>
      <c r="F26" s="3">
        <v>30133.27</v>
      </c>
      <c r="G26" s="3">
        <f t="shared" si="2"/>
        <v>2866.7299999999996</v>
      </c>
      <c r="H26" s="3">
        <v>38000</v>
      </c>
      <c r="I26" s="40" t="s">
        <v>320</v>
      </c>
    </row>
    <row r="27" spans="1:9" x14ac:dyDescent="0.2">
      <c r="A27" s="1" t="s">
        <v>76</v>
      </c>
      <c r="B27" s="1" t="s">
        <v>77</v>
      </c>
      <c r="C27" s="17">
        <v>1743.18</v>
      </c>
      <c r="D27" s="3">
        <v>2000</v>
      </c>
      <c r="E27" s="3">
        <v>1500</v>
      </c>
      <c r="F27" s="3">
        <v>547.79</v>
      </c>
      <c r="G27" s="3">
        <f t="shared" si="2"/>
        <v>952.21</v>
      </c>
      <c r="H27" s="3">
        <v>1000</v>
      </c>
    </row>
    <row r="28" spans="1:9" x14ac:dyDescent="0.2">
      <c r="A28" s="1" t="s">
        <v>78</v>
      </c>
      <c r="B28" s="1" t="s">
        <v>79</v>
      </c>
      <c r="C28" s="17">
        <v>135.76</v>
      </c>
      <c r="D28" s="3">
        <v>250</v>
      </c>
      <c r="E28" s="3">
        <v>250</v>
      </c>
      <c r="F28" s="3">
        <v>87.15</v>
      </c>
      <c r="G28" s="3">
        <f t="shared" si="2"/>
        <v>162.85</v>
      </c>
      <c r="H28" s="3">
        <v>250</v>
      </c>
    </row>
    <row r="29" spans="1:9" x14ac:dyDescent="0.2">
      <c r="A29" s="1" t="s">
        <v>80</v>
      </c>
      <c r="B29" s="1" t="s">
        <v>81</v>
      </c>
      <c r="C29" s="17">
        <v>2023.32</v>
      </c>
      <c r="D29" s="3">
        <v>2000</v>
      </c>
      <c r="E29" s="3">
        <v>2000</v>
      </c>
      <c r="F29" s="3">
        <v>1959</v>
      </c>
      <c r="G29" s="3">
        <f t="shared" si="2"/>
        <v>41</v>
      </c>
      <c r="H29" s="3">
        <v>2000</v>
      </c>
    </row>
    <row r="30" spans="1:9" x14ac:dyDescent="0.2">
      <c r="A30" s="1" t="s">
        <v>82</v>
      </c>
      <c r="B30" s="1" t="s">
        <v>83</v>
      </c>
      <c r="C30" s="17">
        <v>2097.17</v>
      </c>
      <c r="D30" s="3">
        <v>3000</v>
      </c>
      <c r="E30" s="3">
        <v>2323.13</v>
      </c>
      <c r="F30" s="3">
        <v>2323.13</v>
      </c>
      <c r="G30" s="3">
        <f t="shared" si="2"/>
        <v>0</v>
      </c>
      <c r="H30" s="3">
        <v>0</v>
      </c>
      <c r="I30" s="40" t="s">
        <v>210</v>
      </c>
    </row>
    <row r="31" spans="1:9" x14ac:dyDescent="0.2">
      <c r="A31" s="1" t="s">
        <v>84</v>
      </c>
      <c r="B31" s="1" t="s">
        <v>85</v>
      </c>
      <c r="C31" s="17">
        <v>5800</v>
      </c>
      <c r="D31" s="3">
        <v>7000</v>
      </c>
      <c r="E31" s="3">
        <v>10000</v>
      </c>
      <c r="F31" s="3">
        <v>9220</v>
      </c>
      <c r="G31" s="3">
        <f t="shared" si="2"/>
        <v>780</v>
      </c>
      <c r="H31" s="3">
        <v>8000</v>
      </c>
    </row>
    <row r="32" spans="1:9" x14ac:dyDescent="0.2">
      <c r="A32" s="1" t="s">
        <v>86</v>
      </c>
      <c r="B32" s="1" t="s">
        <v>34</v>
      </c>
      <c r="C32" s="17">
        <v>0</v>
      </c>
      <c r="D32" s="3">
        <v>1500</v>
      </c>
      <c r="E32" s="3">
        <v>1500</v>
      </c>
      <c r="F32" s="3">
        <v>0</v>
      </c>
      <c r="G32" s="3">
        <f t="shared" si="2"/>
        <v>1500</v>
      </c>
      <c r="H32" s="3">
        <v>1500</v>
      </c>
    </row>
    <row r="33" spans="1:9" x14ac:dyDescent="0.2">
      <c r="A33" s="1" t="s">
        <v>166</v>
      </c>
      <c r="B33" s="1" t="s">
        <v>168</v>
      </c>
      <c r="C33" s="17">
        <v>1293.5999999999999</v>
      </c>
      <c r="D33" s="3">
        <v>0</v>
      </c>
      <c r="E33" s="3">
        <v>0</v>
      </c>
      <c r="F33" s="3">
        <v>0</v>
      </c>
      <c r="G33" s="3">
        <f t="shared" si="2"/>
        <v>0</v>
      </c>
      <c r="H33" s="3">
        <v>0</v>
      </c>
    </row>
    <row r="34" spans="1:9" x14ac:dyDescent="0.2">
      <c r="A34" s="1" t="s">
        <v>167</v>
      </c>
      <c r="B34" s="1" t="s">
        <v>169</v>
      </c>
      <c r="C34" s="17">
        <v>1904.93</v>
      </c>
      <c r="D34" s="3">
        <v>5000</v>
      </c>
      <c r="E34" s="3">
        <v>0</v>
      </c>
      <c r="F34" s="3">
        <v>0</v>
      </c>
      <c r="G34" s="3">
        <f t="shared" si="2"/>
        <v>0</v>
      </c>
      <c r="H34" s="3">
        <v>0</v>
      </c>
      <c r="I34" s="40" t="s">
        <v>233</v>
      </c>
    </row>
    <row r="35" spans="1:9" ht="12" x14ac:dyDescent="0.25">
      <c r="A35" s="4">
        <v>300</v>
      </c>
      <c r="B35" s="4" t="s">
        <v>26</v>
      </c>
      <c r="C35" s="18">
        <f t="shared" ref="C35:H35" si="3">SUM(C22:C34)</f>
        <v>26986.149999999998</v>
      </c>
      <c r="D35" s="5">
        <f t="shared" si="3"/>
        <v>31350</v>
      </c>
      <c r="E35" s="5">
        <f t="shared" si="3"/>
        <v>57893.13</v>
      </c>
      <c r="F35" s="5">
        <f t="shared" si="3"/>
        <v>49729.72</v>
      </c>
      <c r="G35" s="5">
        <f t="shared" si="3"/>
        <v>8163.41</v>
      </c>
      <c r="H35" s="5">
        <f t="shared" si="3"/>
        <v>55150</v>
      </c>
    </row>
    <row r="36" spans="1:9" x14ac:dyDescent="0.2">
      <c r="A36" s="1">
        <v>301</v>
      </c>
      <c r="B36" s="1" t="s">
        <v>87</v>
      </c>
      <c r="G36" s="3"/>
    </row>
    <row r="37" spans="1:9" x14ac:dyDescent="0.2">
      <c r="A37" s="1" t="s">
        <v>88</v>
      </c>
      <c r="B37" s="1" t="s">
        <v>67</v>
      </c>
      <c r="C37" s="17">
        <v>981.17</v>
      </c>
      <c r="D37" s="3">
        <v>1000</v>
      </c>
      <c r="E37" s="3">
        <v>1000</v>
      </c>
      <c r="F37" s="3">
        <v>527.52</v>
      </c>
      <c r="G37" s="3">
        <f>SUM(E37-F37)</f>
        <v>472.48</v>
      </c>
      <c r="H37" s="3">
        <v>1000</v>
      </c>
    </row>
    <row r="38" spans="1:9" x14ac:dyDescent="0.2">
      <c r="A38" s="1" t="s">
        <v>89</v>
      </c>
      <c r="B38" s="1" t="s">
        <v>90</v>
      </c>
      <c r="C38" s="17">
        <v>0</v>
      </c>
      <c r="D38" s="3">
        <v>0</v>
      </c>
      <c r="E38" s="3">
        <v>0</v>
      </c>
      <c r="F38" s="3">
        <v>0</v>
      </c>
      <c r="G38" s="3">
        <f t="shared" ref="G38:G42" si="4">SUM(E38-F38)</f>
        <v>0</v>
      </c>
      <c r="H38" s="3">
        <v>0</v>
      </c>
    </row>
    <row r="39" spans="1:9" x14ac:dyDescent="0.2">
      <c r="A39" s="1" t="s">
        <v>91</v>
      </c>
      <c r="B39" s="1" t="s">
        <v>92</v>
      </c>
      <c r="C39" s="17">
        <v>0</v>
      </c>
      <c r="D39" s="3">
        <v>0</v>
      </c>
      <c r="E39" s="3">
        <v>0</v>
      </c>
      <c r="F39" s="3">
        <v>0</v>
      </c>
      <c r="G39" s="3">
        <f t="shared" si="4"/>
        <v>0</v>
      </c>
      <c r="H39" s="3">
        <v>0</v>
      </c>
    </row>
    <row r="40" spans="1:9" x14ac:dyDescent="0.2">
      <c r="A40" s="1" t="s">
        <v>93</v>
      </c>
      <c r="B40" s="1" t="s">
        <v>94</v>
      </c>
      <c r="C40" s="17">
        <v>149.78</v>
      </c>
      <c r="D40" s="3">
        <v>750</v>
      </c>
      <c r="E40" s="3">
        <v>750</v>
      </c>
      <c r="F40" s="3">
        <v>1.43</v>
      </c>
      <c r="G40" s="3">
        <f t="shared" si="4"/>
        <v>748.57</v>
      </c>
      <c r="H40" s="3">
        <v>750</v>
      </c>
    </row>
    <row r="41" spans="1:9" x14ac:dyDescent="0.2">
      <c r="A41" s="1" t="s">
        <v>95</v>
      </c>
      <c r="B41" s="1" t="s">
        <v>96</v>
      </c>
      <c r="C41" s="17">
        <v>0</v>
      </c>
      <c r="D41" s="3">
        <v>60</v>
      </c>
      <c r="E41" s="3">
        <v>60</v>
      </c>
      <c r="F41" s="3">
        <v>0</v>
      </c>
      <c r="G41" s="3">
        <f t="shared" si="4"/>
        <v>60</v>
      </c>
      <c r="H41" s="3">
        <v>60</v>
      </c>
    </row>
    <row r="42" spans="1:9" x14ac:dyDescent="0.2">
      <c r="A42" s="1" t="s">
        <v>97</v>
      </c>
      <c r="B42" s="1" t="s">
        <v>71</v>
      </c>
      <c r="C42" s="17">
        <v>0</v>
      </c>
      <c r="D42" s="3">
        <v>500</v>
      </c>
      <c r="E42" s="3">
        <v>500</v>
      </c>
      <c r="F42" s="3">
        <v>0</v>
      </c>
      <c r="G42" s="3">
        <f t="shared" si="4"/>
        <v>500</v>
      </c>
      <c r="H42" s="3">
        <v>500</v>
      </c>
    </row>
    <row r="43" spans="1:9" ht="12" x14ac:dyDescent="0.25">
      <c r="A43" s="4">
        <v>301</v>
      </c>
      <c r="B43" s="4" t="s">
        <v>26</v>
      </c>
      <c r="C43" s="18">
        <f t="shared" ref="C43:H43" si="5">SUM(C37:C42)</f>
        <v>1130.95</v>
      </c>
      <c r="D43" s="5">
        <f t="shared" si="5"/>
        <v>2310</v>
      </c>
      <c r="E43" s="5">
        <f t="shared" si="5"/>
        <v>2310</v>
      </c>
      <c r="F43" s="5">
        <f t="shared" si="5"/>
        <v>528.94999999999993</v>
      </c>
      <c r="G43" s="5">
        <f t="shared" si="5"/>
        <v>1781.0500000000002</v>
      </c>
      <c r="H43" s="5">
        <f t="shared" si="5"/>
        <v>2310</v>
      </c>
    </row>
    <row r="44" spans="1:9" x14ac:dyDescent="0.2">
      <c r="A44" s="1">
        <v>302</v>
      </c>
      <c r="B44" s="1" t="s">
        <v>16</v>
      </c>
      <c r="C44" s="17">
        <v>2553.96</v>
      </c>
      <c r="D44" s="3">
        <v>1000</v>
      </c>
      <c r="E44" s="3">
        <v>1000</v>
      </c>
      <c r="F44" s="3">
        <v>574.12</v>
      </c>
      <c r="G44" s="3">
        <f>SUM(E44-F44)</f>
        <v>425.88</v>
      </c>
      <c r="H44" s="3">
        <v>1000</v>
      </c>
    </row>
    <row r="45" spans="1:9" x14ac:dyDescent="0.2">
      <c r="A45" s="1">
        <v>303</v>
      </c>
      <c r="B45" s="1" t="s">
        <v>98</v>
      </c>
      <c r="G45" s="3"/>
    </row>
    <row r="46" spans="1:9" x14ac:dyDescent="0.2">
      <c r="A46" s="1" t="s">
        <v>99</v>
      </c>
      <c r="B46" s="1" t="s">
        <v>73</v>
      </c>
      <c r="C46" s="17">
        <v>-1035.43</v>
      </c>
      <c r="D46" s="3">
        <v>0</v>
      </c>
      <c r="E46" s="3">
        <v>0</v>
      </c>
      <c r="F46" s="3">
        <v>0</v>
      </c>
      <c r="G46" s="3">
        <f>SUM(E46-F46)</f>
        <v>0</v>
      </c>
      <c r="H46" s="3">
        <v>0</v>
      </c>
    </row>
    <row r="47" spans="1:9" x14ac:dyDescent="0.2">
      <c r="A47" s="1" t="s">
        <v>100</v>
      </c>
      <c r="B47" s="1" t="s">
        <v>23</v>
      </c>
      <c r="C47" s="17">
        <v>6317.67</v>
      </c>
      <c r="D47" s="3">
        <v>5500</v>
      </c>
      <c r="E47" s="3">
        <v>5500</v>
      </c>
      <c r="F47" s="3">
        <v>6272.97</v>
      </c>
      <c r="G47" s="3">
        <f t="shared" ref="G47:G48" si="6">SUM(E47-F47)</f>
        <v>-772.97000000000025</v>
      </c>
      <c r="H47" s="3">
        <v>7000</v>
      </c>
      <c r="I47" s="40" t="s">
        <v>322</v>
      </c>
    </row>
    <row r="48" spans="1:9" x14ac:dyDescent="0.2">
      <c r="A48" s="1" t="s">
        <v>101</v>
      </c>
      <c r="B48" s="1" t="s">
        <v>102</v>
      </c>
      <c r="C48" s="17">
        <v>1130.75</v>
      </c>
      <c r="D48" s="3">
        <v>900</v>
      </c>
      <c r="E48" s="3">
        <v>1300</v>
      </c>
      <c r="F48" s="3">
        <v>1101.6099999999999</v>
      </c>
      <c r="G48" s="3">
        <f t="shared" si="6"/>
        <v>198.3900000000001</v>
      </c>
      <c r="H48" s="3">
        <v>1000</v>
      </c>
    </row>
    <row r="49" spans="1:9" ht="12" x14ac:dyDescent="0.25">
      <c r="A49" s="4">
        <v>303</v>
      </c>
      <c r="B49" s="4" t="s">
        <v>26</v>
      </c>
      <c r="C49" s="18">
        <f t="shared" ref="C49:H49" si="7">SUM(C46:C48)</f>
        <v>6412.99</v>
      </c>
      <c r="D49" s="5">
        <f t="shared" si="7"/>
        <v>6400</v>
      </c>
      <c r="E49" s="5">
        <f t="shared" si="7"/>
        <v>6800</v>
      </c>
      <c r="F49" s="5">
        <f t="shared" si="7"/>
        <v>7374.58</v>
      </c>
      <c r="G49" s="5">
        <f t="shared" si="7"/>
        <v>-574.58000000000015</v>
      </c>
      <c r="H49" s="5">
        <f t="shared" si="7"/>
        <v>8000</v>
      </c>
    </row>
    <row r="50" spans="1:9" x14ac:dyDescent="0.2">
      <c r="A50" s="1">
        <v>304</v>
      </c>
      <c r="B50" s="1" t="s">
        <v>103</v>
      </c>
      <c r="C50" s="17">
        <v>0</v>
      </c>
      <c r="D50" s="3">
        <v>250</v>
      </c>
      <c r="E50" s="3">
        <v>250</v>
      </c>
      <c r="F50" s="3">
        <v>0</v>
      </c>
      <c r="G50" s="3">
        <f>SUM(E50-F50)</f>
        <v>250</v>
      </c>
      <c r="H50" s="3">
        <v>250</v>
      </c>
    </row>
    <row r="51" spans="1:9" x14ac:dyDescent="0.2">
      <c r="A51" s="1">
        <v>305</v>
      </c>
      <c r="B51" s="1" t="s">
        <v>104</v>
      </c>
      <c r="C51" s="17">
        <v>174.86</v>
      </c>
      <c r="D51" s="3">
        <v>250</v>
      </c>
      <c r="E51" s="3">
        <v>250</v>
      </c>
      <c r="F51" s="3">
        <v>188.74</v>
      </c>
      <c r="G51" s="3">
        <f t="shared" ref="G51:G67" si="8">SUM(E51-F51)</f>
        <v>61.259999999999991</v>
      </c>
      <c r="H51" s="3">
        <v>250</v>
      </c>
    </row>
    <row r="52" spans="1:9" x14ac:dyDescent="0.2">
      <c r="A52" s="1">
        <v>307</v>
      </c>
      <c r="B52" s="1" t="s">
        <v>105</v>
      </c>
      <c r="C52" s="17">
        <v>819.13</v>
      </c>
      <c r="D52" s="3">
        <v>1200</v>
      </c>
      <c r="E52" s="3">
        <v>1000</v>
      </c>
      <c r="F52" s="3">
        <v>835.72</v>
      </c>
      <c r="G52" s="3">
        <f t="shared" si="8"/>
        <v>164.27999999999997</v>
      </c>
      <c r="H52" s="3">
        <v>1200</v>
      </c>
    </row>
    <row r="53" spans="1:9" x14ac:dyDescent="0.2">
      <c r="A53" s="1">
        <v>308</v>
      </c>
      <c r="B53" s="1" t="s">
        <v>106</v>
      </c>
      <c r="C53" s="17">
        <v>68.5</v>
      </c>
      <c r="D53" s="3">
        <v>1000</v>
      </c>
      <c r="E53" s="3">
        <v>500</v>
      </c>
      <c r="F53" s="3">
        <v>70</v>
      </c>
      <c r="G53" s="3">
        <f t="shared" si="8"/>
        <v>430</v>
      </c>
      <c r="H53" s="3">
        <v>1000</v>
      </c>
    </row>
    <row r="54" spans="1:9" x14ac:dyDescent="0.2">
      <c r="A54" s="1">
        <v>310</v>
      </c>
      <c r="B54" s="1" t="s">
        <v>107</v>
      </c>
      <c r="C54" s="17">
        <v>5901.76</v>
      </c>
      <c r="D54" s="3">
        <v>7500</v>
      </c>
      <c r="E54" s="3">
        <v>7500</v>
      </c>
      <c r="F54" s="3">
        <v>7151.61</v>
      </c>
      <c r="G54" s="3">
        <f t="shared" si="8"/>
        <v>348.39000000000033</v>
      </c>
      <c r="H54" s="3">
        <v>9000</v>
      </c>
      <c r="I54" s="40" t="s">
        <v>239</v>
      </c>
    </row>
    <row r="55" spans="1:9" x14ac:dyDescent="0.2">
      <c r="A55" s="1">
        <v>311</v>
      </c>
      <c r="B55" s="1" t="s">
        <v>108</v>
      </c>
      <c r="C55" s="17">
        <v>1940.64</v>
      </c>
      <c r="D55" s="3">
        <v>2000</v>
      </c>
      <c r="E55" s="3">
        <v>2000</v>
      </c>
      <c r="F55" s="3">
        <v>1965.6</v>
      </c>
      <c r="G55" s="3">
        <f t="shared" si="8"/>
        <v>34.400000000000091</v>
      </c>
      <c r="H55" s="3">
        <v>2000</v>
      </c>
    </row>
    <row r="56" spans="1:9" ht="22.8" x14ac:dyDescent="0.2">
      <c r="A56" s="1">
        <v>313</v>
      </c>
      <c r="B56" s="1" t="s">
        <v>193</v>
      </c>
      <c r="C56" s="17">
        <v>145.19999999999999</v>
      </c>
      <c r="D56" s="3">
        <v>5000</v>
      </c>
      <c r="E56" s="3">
        <v>0</v>
      </c>
      <c r="F56" s="3">
        <v>0</v>
      </c>
      <c r="G56" s="3">
        <f t="shared" si="8"/>
        <v>0</v>
      </c>
      <c r="H56" s="3">
        <v>4000</v>
      </c>
      <c r="I56" s="40" t="s">
        <v>241</v>
      </c>
    </row>
    <row r="57" spans="1:9" x14ac:dyDescent="0.2">
      <c r="A57" s="1">
        <v>315</v>
      </c>
      <c r="B57" s="1" t="s">
        <v>109</v>
      </c>
      <c r="C57" s="17">
        <v>0</v>
      </c>
      <c r="D57" s="3">
        <v>10</v>
      </c>
      <c r="E57" s="3">
        <v>10</v>
      </c>
      <c r="F57" s="3">
        <v>0</v>
      </c>
      <c r="G57" s="3">
        <f t="shared" si="8"/>
        <v>10</v>
      </c>
      <c r="H57" s="3">
        <v>10</v>
      </c>
    </row>
    <row r="58" spans="1:9" x14ac:dyDescent="0.2">
      <c r="A58" s="1">
        <v>316</v>
      </c>
      <c r="B58" s="1" t="s">
        <v>110</v>
      </c>
      <c r="C58" s="17">
        <v>0</v>
      </c>
      <c r="D58" s="3">
        <v>250</v>
      </c>
      <c r="E58" s="3">
        <v>250</v>
      </c>
      <c r="F58" s="3">
        <v>0</v>
      </c>
      <c r="G58" s="3">
        <f t="shared" si="8"/>
        <v>250</v>
      </c>
      <c r="H58" s="3">
        <v>250</v>
      </c>
    </row>
    <row r="59" spans="1:9" x14ac:dyDescent="0.2">
      <c r="A59" s="1">
        <v>318</v>
      </c>
      <c r="B59" s="1" t="s">
        <v>111</v>
      </c>
      <c r="C59" s="17">
        <v>0</v>
      </c>
      <c r="D59" s="3">
        <v>50</v>
      </c>
      <c r="E59" s="3">
        <v>50</v>
      </c>
      <c r="F59" s="3">
        <v>0</v>
      </c>
      <c r="G59" s="3">
        <f t="shared" si="8"/>
        <v>50</v>
      </c>
      <c r="H59" s="3">
        <v>50</v>
      </c>
    </row>
    <row r="60" spans="1:9" x14ac:dyDescent="0.2">
      <c r="A60" s="1">
        <v>320</v>
      </c>
      <c r="B60" s="1" t="s">
        <v>112</v>
      </c>
      <c r="C60" s="17">
        <v>165</v>
      </c>
      <c r="D60" s="3">
        <v>350</v>
      </c>
      <c r="E60" s="3">
        <v>350</v>
      </c>
      <c r="F60" s="3">
        <v>0</v>
      </c>
      <c r="G60" s="3">
        <f t="shared" si="8"/>
        <v>350</v>
      </c>
      <c r="H60" s="3">
        <v>350</v>
      </c>
    </row>
    <row r="61" spans="1:9" x14ac:dyDescent="0.2">
      <c r="A61" s="1">
        <v>321</v>
      </c>
      <c r="B61" s="1" t="s">
        <v>170</v>
      </c>
      <c r="C61" s="17">
        <v>3480</v>
      </c>
      <c r="D61" s="3">
        <v>0</v>
      </c>
      <c r="E61" s="3">
        <v>0</v>
      </c>
      <c r="F61" s="3">
        <v>0</v>
      </c>
      <c r="G61" s="3">
        <f t="shared" si="8"/>
        <v>0</v>
      </c>
      <c r="H61" s="11">
        <v>700</v>
      </c>
      <c r="I61" s="40" t="s">
        <v>299</v>
      </c>
    </row>
    <row r="62" spans="1:9" x14ac:dyDescent="0.2">
      <c r="A62" s="1">
        <v>805</v>
      </c>
      <c r="B62" s="1" t="s">
        <v>161</v>
      </c>
      <c r="C62" s="17">
        <v>68.5</v>
      </c>
      <c r="D62" s="3">
        <v>70</v>
      </c>
      <c r="E62" s="3">
        <v>70</v>
      </c>
      <c r="F62" s="3">
        <v>0</v>
      </c>
      <c r="G62" s="3">
        <f t="shared" si="8"/>
        <v>70</v>
      </c>
      <c r="H62" s="3">
        <v>80</v>
      </c>
    </row>
    <row r="63" spans="1:9" x14ac:dyDescent="0.2">
      <c r="A63" s="1">
        <v>810</v>
      </c>
      <c r="B63" s="1" t="s">
        <v>162</v>
      </c>
      <c r="C63" s="17">
        <v>1054.4100000000001</v>
      </c>
      <c r="D63" s="3">
        <v>0</v>
      </c>
      <c r="E63" s="3">
        <v>0</v>
      </c>
      <c r="F63" s="3">
        <v>1788.27</v>
      </c>
      <c r="G63" s="3">
        <f t="shared" si="8"/>
        <v>-1788.27</v>
      </c>
      <c r="H63" s="3">
        <v>0</v>
      </c>
      <c r="I63" s="39" t="s">
        <v>234</v>
      </c>
    </row>
    <row r="64" spans="1:9" x14ac:dyDescent="0.2">
      <c r="A64" s="1">
        <v>811</v>
      </c>
      <c r="B64" s="1" t="s">
        <v>163</v>
      </c>
      <c r="C64" s="17">
        <v>0</v>
      </c>
      <c r="D64" s="3">
        <v>0</v>
      </c>
      <c r="E64" s="3">
        <v>0</v>
      </c>
      <c r="F64" s="3">
        <v>0</v>
      </c>
      <c r="G64" s="3">
        <f t="shared" si="8"/>
        <v>0</v>
      </c>
      <c r="H64" s="3">
        <v>0</v>
      </c>
      <c r="I64" s="39"/>
    </row>
    <row r="65" spans="1:9" x14ac:dyDescent="0.2">
      <c r="A65" s="1">
        <v>815</v>
      </c>
      <c r="B65" s="1" t="s">
        <v>171</v>
      </c>
      <c r="C65" s="17">
        <v>0</v>
      </c>
      <c r="D65" s="3">
        <v>0</v>
      </c>
      <c r="E65" s="3">
        <v>0</v>
      </c>
      <c r="F65" s="3">
        <v>0</v>
      </c>
      <c r="G65" s="3">
        <f t="shared" si="8"/>
        <v>0</v>
      </c>
      <c r="H65" s="3">
        <v>0</v>
      </c>
    </row>
    <row r="66" spans="1:9" x14ac:dyDescent="0.2">
      <c r="A66" s="1">
        <v>820</v>
      </c>
      <c r="B66" s="1" t="s">
        <v>172</v>
      </c>
      <c r="C66" s="17">
        <v>3448.04</v>
      </c>
      <c r="D66" s="3">
        <v>500</v>
      </c>
      <c r="E66" s="3">
        <v>500</v>
      </c>
      <c r="F66" s="3">
        <v>1575</v>
      </c>
      <c r="G66" s="3">
        <f t="shared" si="8"/>
        <v>-1075</v>
      </c>
      <c r="H66" s="3">
        <v>500</v>
      </c>
      <c r="I66" s="40" t="s">
        <v>298</v>
      </c>
    </row>
    <row r="67" spans="1:9" x14ac:dyDescent="0.2">
      <c r="A67" s="1">
        <v>825</v>
      </c>
      <c r="B67" s="1" t="s">
        <v>173</v>
      </c>
      <c r="C67" s="17">
        <v>92.16</v>
      </c>
      <c r="D67" s="3">
        <v>300</v>
      </c>
      <c r="E67" s="3">
        <v>300</v>
      </c>
      <c r="F67" s="3">
        <v>149.05000000000001</v>
      </c>
      <c r="G67" s="3">
        <f t="shared" si="8"/>
        <v>150.94999999999999</v>
      </c>
      <c r="H67" s="3">
        <v>300</v>
      </c>
    </row>
    <row r="68" spans="1:9" s="2" customFormat="1" ht="12" x14ac:dyDescent="0.25">
      <c r="A68" s="4" t="s">
        <v>22</v>
      </c>
      <c r="B68" s="4"/>
      <c r="C68" s="18">
        <f>SUM(C35,C43,C44,C49,C50,C51,C52,C53,C54,C55,C56:C67)</f>
        <v>54442.25</v>
      </c>
      <c r="D68" s="5">
        <f t="shared" ref="D68:H68" si="9">SUM(D35,D43,D44,D49,D50,D51,D52,D53,D54,D55,D56:D67)</f>
        <v>59790</v>
      </c>
      <c r="E68" s="5">
        <f t="shared" si="9"/>
        <v>81033.13</v>
      </c>
      <c r="F68" s="5">
        <f t="shared" si="9"/>
        <v>71931.360000000015</v>
      </c>
      <c r="G68" s="5">
        <f t="shared" si="9"/>
        <v>9101.7699999999986</v>
      </c>
      <c r="H68" s="5">
        <f t="shared" si="9"/>
        <v>86400</v>
      </c>
      <c r="I68" s="44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I40"/>
  <sheetViews>
    <sheetView topLeftCell="B1" zoomScale="120" zoomScaleNormal="120" workbookViewId="0">
      <pane ySplit="7" topLeftCell="A8" activePane="bottomLeft" state="frozen"/>
      <selection pane="bottomLeft" activeCell="B2" sqref="B2"/>
    </sheetView>
  </sheetViews>
  <sheetFormatPr defaultColWidth="25.44140625" defaultRowHeight="11.4" x14ac:dyDescent="0.2"/>
  <cols>
    <col min="1" max="1" width="12.6640625" style="1" customWidth="1"/>
    <col min="2" max="2" width="31.109375" style="1" customWidth="1"/>
    <col min="3" max="3" width="11" style="15" bestFit="1" customWidth="1"/>
    <col min="4" max="8" width="11" style="1" bestFit="1" customWidth="1"/>
    <col min="9" max="9" width="83.5546875" style="1" customWidth="1"/>
    <col min="10" max="16384" width="25.44140625" style="1"/>
  </cols>
  <sheetData>
    <row r="2" spans="1:9" ht="12" x14ac:dyDescent="0.2">
      <c r="B2" s="1" t="s">
        <v>323</v>
      </c>
    </row>
    <row r="3" spans="1:9" ht="12" x14ac:dyDescent="0.2">
      <c r="B3" s="1" t="s">
        <v>205</v>
      </c>
    </row>
    <row r="5" spans="1:9" ht="12" x14ac:dyDescent="0.25">
      <c r="C5" s="16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207</v>
      </c>
      <c r="I5" s="2" t="s">
        <v>165</v>
      </c>
    </row>
    <row r="6" spans="1:9" ht="12" x14ac:dyDescent="0.25">
      <c r="C6" s="16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ht="12" x14ac:dyDescent="0.25">
      <c r="A7" s="2" t="s">
        <v>179</v>
      </c>
    </row>
    <row r="8" spans="1:9" ht="12" x14ac:dyDescent="0.25">
      <c r="A8" s="2" t="s">
        <v>2</v>
      </c>
    </row>
    <row r="9" spans="1:9" ht="12" x14ac:dyDescent="0.2">
      <c r="A9" s="1">
        <v>5001</v>
      </c>
      <c r="B9" s="1" t="s">
        <v>113</v>
      </c>
      <c r="C9" s="17">
        <v>13100.64</v>
      </c>
      <c r="D9" s="3">
        <v>22000</v>
      </c>
      <c r="E9" s="3">
        <v>15000</v>
      </c>
      <c r="F9" s="3">
        <v>14515.92</v>
      </c>
      <c r="G9" s="3">
        <f>SUM(F9-E9)</f>
        <v>-484.07999999999993</v>
      </c>
      <c r="H9" s="3">
        <v>15000</v>
      </c>
      <c r="I9" s="1" t="s">
        <v>213</v>
      </c>
    </row>
    <row r="10" spans="1:9" ht="12" x14ac:dyDescent="0.2">
      <c r="A10" s="1">
        <v>5002</v>
      </c>
      <c r="B10" s="1" t="s">
        <v>114</v>
      </c>
      <c r="C10" s="17">
        <v>375</v>
      </c>
      <c r="D10" s="3">
        <v>1500</v>
      </c>
      <c r="E10" s="3">
        <v>1000</v>
      </c>
      <c r="F10" s="3">
        <v>416.67</v>
      </c>
      <c r="G10" s="3">
        <f t="shared" ref="G10:G14" si="0">SUM(F10-E10)</f>
        <v>-583.32999999999993</v>
      </c>
      <c r="H10" s="3">
        <v>1500</v>
      </c>
    </row>
    <row r="11" spans="1:9" ht="12" x14ac:dyDescent="0.2">
      <c r="A11" s="1">
        <v>5003</v>
      </c>
      <c r="B11" s="1" t="s">
        <v>115</v>
      </c>
      <c r="C11" s="17">
        <v>3240.1</v>
      </c>
      <c r="D11" s="3">
        <v>4000</v>
      </c>
      <c r="E11" s="3">
        <v>5000</v>
      </c>
      <c r="F11" s="3">
        <v>7716.59</v>
      </c>
      <c r="G11" s="3">
        <f t="shared" si="0"/>
        <v>2716.59</v>
      </c>
      <c r="H11" s="3">
        <v>5000</v>
      </c>
    </row>
    <row r="12" spans="1:9" ht="12" x14ac:dyDescent="0.2">
      <c r="A12" s="1">
        <v>5004</v>
      </c>
      <c r="B12" s="1" t="s">
        <v>116</v>
      </c>
      <c r="C12" s="17">
        <v>13120.53</v>
      </c>
      <c r="D12" s="3">
        <v>18000</v>
      </c>
      <c r="E12" s="3">
        <v>10000</v>
      </c>
      <c r="F12" s="3">
        <v>11199.22</v>
      </c>
      <c r="G12" s="3">
        <f t="shared" si="0"/>
        <v>1199.2199999999993</v>
      </c>
      <c r="H12" s="3">
        <v>11000</v>
      </c>
      <c r="I12" s="1" t="s">
        <v>218</v>
      </c>
    </row>
    <row r="13" spans="1:9" ht="12" x14ac:dyDescent="0.2">
      <c r="A13" s="1">
        <v>5010</v>
      </c>
      <c r="B13" s="1" t="s">
        <v>117</v>
      </c>
      <c r="C13" s="17">
        <v>1091.68</v>
      </c>
      <c r="D13" s="3">
        <v>0</v>
      </c>
      <c r="E13" s="3">
        <v>0</v>
      </c>
      <c r="F13" s="3">
        <v>-228.33</v>
      </c>
      <c r="G13" s="3">
        <f t="shared" si="0"/>
        <v>-228.33</v>
      </c>
      <c r="H13" s="3">
        <v>0</v>
      </c>
    </row>
    <row r="14" spans="1:9" ht="12" x14ac:dyDescent="0.2">
      <c r="A14" s="1">
        <v>5015</v>
      </c>
      <c r="B14" s="1" t="s">
        <v>118</v>
      </c>
      <c r="C14" s="17">
        <v>16.670000000000002</v>
      </c>
      <c r="D14" s="3">
        <v>0</v>
      </c>
      <c r="E14" s="3">
        <v>0</v>
      </c>
      <c r="F14" s="3">
        <v>0</v>
      </c>
      <c r="G14" s="3">
        <f t="shared" si="0"/>
        <v>0</v>
      </c>
      <c r="H14" s="3">
        <v>0</v>
      </c>
    </row>
    <row r="15" spans="1:9" ht="12" x14ac:dyDescent="0.2">
      <c r="A15" s="1">
        <v>5020</v>
      </c>
      <c r="B15" s="1" t="s">
        <v>145</v>
      </c>
      <c r="C15" s="17">
        <v>4790</v>
      </c>
      <c r="D15" s="3">
        <v>0</v>
      </c>
      <c r="E15" s="3">
        <v>0</v>
      </c>
      <c r="F15" s="3">
        <v>23444.45</v>
      </c>
      <c r="G15" s="3">
        <f t="shared" ref="G15" si="1">SUM(F15-E15)</f>
        <v>23444.45</v>
      </c>
      <c r="H15" s="3">
        <v>0</v>
      </c>
      <c r="I15" s="1" t="s">
        <v>212</v>
      </c>
    </row>
    <row r="16" spans="1:9" ht="12" x14ac:dyDescent="0.25">
      <c r="A16" s="4" t="s">
        <v>17</v>
      </c>
      <c r="B16" s="4"/>
      <c r="C16" s="18">
        <f t="shared" ref="C16:H16" si="2">SUM(C9:C15)</f>
        <v>35734.619999999995</v>
      </c>
      <c r="D16" s="5">
        <f t="shared" si="2"/>
        <v>45500</v>
      </c>
      <c r="E16" s="5">
        <f t="shared" si="2"/>
        <v>31000</v>
      </c>
      <c r="F16" s="5">
        <f>SUM(F9:F15)</f>
        <v>57064.520000000004</v>
      </c>
      <c r="G16" s="5">
        <f t="shared" si="2"/>
        <v>26064.52</v>
      </c>
      <c r="H16" s="5">
        <f t="shared" si="2"/>
        <v>32500</v>
      </c>
      <c r="I16" s="3"/>
    </row>
    <row r="17" spans="1:9" ht="12" x14ac:dyDescent="0.2">
      <c r="C17" s="17"/>
      <c r="D17" s="3"/>
      <c r="E17" s="3"/>
      <c r="F17" s="3"/>
      <c r="G17" s="3"/>
      <c r="H17" s="3"/>
      <c r="I17" s="3"/>
    </row>
    <row r="18" spans="1:9" ht="12" x14ac:dyDescent="0.25">
      <c r="A18" s="2" t="s">
        <v>3</v>
      </c>
    </row>
    <row r="19" spans="1:9" ht="12" x14ac:dyDescent="0.2">
      <c r="A19" s="1">
        <v>502</v>
      </c>
      <c r="B19" s="1" t="s">
        <v>119</v>
      </c>
      <c r="C19" s="17"/>
      <c r="D19" s="3"/>
      <c r="E19" s="3"/>
      <c r="F19" s="3"/>
      <c r="G19" s="3"/>
      <c r="H19" s="3"/>
    </row>
    <row r="20" spans="1:9" ht="12" x14ac:dyDescent="0.2">
      <c r="A20" s="1" t="s">
        <v>120</v>
      </c>
      <c r="B20" s="1" t="s">
        <v>121</v>
      </c>
      <c r="C20" s="17">
        <v>4441.1000000000004</v>
      </c>
      <c r="D20" s="3">
        <v>6000</v>
      </c>
      <c r="E20" s="3">
        <v>6000</v>
      </c>
      <c r="F20" s="3">
        <v>4441.1000000000004</v>
      </c>
      <c r="G20" s="3">
        <f t="shared" ref="G20:G39" si="3">SUM(E20-F20)</f>
        <v>1558.8999999999996</v>
      </c>
      <c r="H20" s="3">
        <v>6000</v>
      </c>
    </row>
    <row r="21" spans="1:9" ht="12" x14ac:dyDescent="0.2">
      <c r="A21" s="1" t="s">
        <v>122</v>
      </c>
      <c r="B21" s="1" t="s">
        <v>123</v>
      </c>
      <c r="C21" s="17">
        <v>2914.94</v>
      </c>
      <c r="D21" s="3">
        <v>3200</v>
      </c>
      <c r="E21" s="3">
        <v>3200</v>
      </c>
      <c r="F21" s="3">
        <v>3271.97</v>
      </c>
      <c r="G21" s="3">
        <f t="shared" si="3"/>
        <v>-71.9699999999998</v>
      </c>
      <c r="H21" s="3">
        <v>3200</v>
      </c>
      <c r="I21" s="1" t="s">
        <v>303</v>
      </c>
    </row>
    <row r="22" spans="1:9" ht="12" x14ac:dyDescent="0.2">
      <c r="A22" s="1" t="s">
        <v>124</v>
      </c>
      <c r="B22" s="1" t="s">
        <v>125</v>
      </c>
      <c r="C22" s="17">
        <v>4255.6000000000004</v>
      </c>
      <c r="D22" s="3">
        <v>5000</v>
      </c>
      <c r="E22" s="3">
        <v>10000</v>
      </c>
      <c r="F22" s="3">
        <v>9642.84</v>
      </c>
      <c r="G22" s="3">
        <f>SUM(E22-F22)</f>
        <v>357.15999999999985</v>
      </c>
      <c r="H22" s="3">
        <v>14000</v>
      </c>
      <c r="I22" s="1" t="s">
        <v>324</v>
      </c>
    </row>
    <row r="23" spans="1:9" ht="12" x14ac:dyDescent="0.2">
      <c r="A23" s="1" t="s">
        <v>126</v>
      </c>
      <c r="B23" s="1" t="s">
        <v>127</v>
      </c>
      <c r="C23" s="17">
        <v>3847.12</v>
      </c>
      <c r="D23" s="3">
        <v>5000</v>
      </c>
      <c r="E23" s="3">
        <v>5000</v>
      </c>
      <c r="F23" s="3">
        <v>6120.09</v>
      </c>
      <c r="G23" s="3">
        <f t="shared" si="3"/>
        <v>-1120.0900000000001</v>
      </c>
      <c r="H23" s="3">
        <v>6300</v>
      </c>
      <c r="I23" s="1" t="s">
        <v>325</v>
      </c>
    </row>
    <row r="24" spans="1:9" ht="12" x14ac:dyDescent="0.2">
      <c r="A24" s="1" t="s">
        <v>128</v>
      </c>
      <c r="B24" s="1" t="s">
        <v>180</v>
      </c>
      <c r="C24" s="17">
        <v>555.75</v>
      </c>
      <c r="D24" s="3">
        <v>300</v>
      </c>
      <c r="E24" s="3">
        <v>300</v>
      </c>
      <c r="F24" s="3">
        <v>284.33</v>
      </c>
      <c r="G24" s="3">
        <f t="shared" si="3"/>
        <v>15.670000000000016</v>
      </c>
      <c r="H24" s="3">
        <v>300</v>
      </c>
    </row>
    <row r="25" spans="1:9" ht="12" x14ac:dyDescent="0.25">
      <c r="A25" s="4">
        <v>502</v>
      </c>
      <c r="B25" s="4" t="s">
        <v>26</v>
      </c>
      <c r="C25" s="18">
        <f>SUM(C20:C24)</f>
        <v>16014.510000000002</v>
      </c>
      <c r="D25" s="5">
        <f t="shared" ref="D25:H25" si="4">SUM(D20:D24)</f>
        <v>19500</v>
      </c>
      <c r="E25" s="5">
        <f t="shared" si="4"/>
        <v>24500</v>
      </c>
      <c r="F25" s="5">
        <f t="shared" si="4"/>
        <v>23760.33</v>
      </c>
      <c r="G25" s="5">
        <f t="shared" si="4"/>
        <v>739.66999999999962</v>
      </c>
      <c r="H25" s="5">
        <f t="shared" si="4"/>
        <v>29800</v>
      </c>
    </row>
    <row r="26" spans="1:9" ht="12" x14ac:dyDescent="0.2">
      <c r="A26" s="1">
        <v>503</v>
      </c>
      <c r="B26" s="1" t="s">
        <v>129</v>
      </c>
      <c r="C26" s="17"/>
      <c r="D26" s="3"/>
      <c r="E26" s="3"/>
      <c r="F26" s="3"/>
      <c r="G26" s="3"/>
      <c r="H26" s="3"/>
    </row>
    <row r="27" spans="1:9" ht="12" x14ac:dyDescent="0.2">
      <c r="A27" s="1" t="s">
        <v>130</v>
      </c>
      <c r="B27" s="1" t="s">
        <v>112</v>
      </c>
      <c r="C27" s="17">
        <v>1142.06</v>
      </c>
      <c r="D27" s="3">
        <v>2500</v>
      </c>
      <c r="E27" s="3">
        <v>3500</v>
      </c>
      <c r="F27" s="3">
        <v>5109.5</v>
      </c>
      <c r="G27" s="3">
        <f t="shared" si="3"/>
        <v>-1609.5</v>
      </c>
      <c r="H27" s="3">
        <v>7500</v>
      </c>
      <c r="I27" s="1" t="s">
        <v>315</v>
      </c>
    </row>
    <row r="28" spans="1:9" ht="12" x14ac:dyDescent="0.2">
      <c r="A28" s="1" t="s">
        <v>131</v>
      </c>
      <c r="B28" s="1" t="s">
        <v>132</v>
      </c>
      <c r="C28" s="17">
        <v>1328.95</v>
      </c>
      <c r="D28" s="3">
        <v>750</v>
      </c>
      <c r="E28" s="3">
        <v>750</v>
      </c>
      <c r="F28" s="3">
        <v>259.25</v>
      </c>
      <c r="G28" s="3">
        <f t="shared" si="3"/>
        <v>490.75</v>
      </c>
      <c r="H28" s="3">
        <v>750</v>
      </c>
    </row>
    <row r="29" spans="1:9" ht="12" x14ac:dyDescent="0.2">
      <c r="A29" s="1" t="s">
        <v>133</v>
      </c>
      <c r="B29" s="1" t="s">
        <v>134</v>
      </c>
      <c r="C29" s="17">
        <v>5167.6099999999997</v>
      </c>
      <c r="D29" s="3">
        <v>4500</v>
      </c>
      <c r="E29" s="3">
        <v>4500</v>
      </c>
      <c r="F29" s="3">
        <v>4700.1499999999996</v>
      </c>
      <c r="G29" s="3">
        <f t="shared" si="3"/>
        <v>-200.14999999999964</v>
      </c>
      <c r="H29" s="3">
        <v>5000</v>
      </c>
    </row>
    <row r="30" spans="1:9" ht="12" x14ac:dyDescent="0.2">
      <c r="A30" s="1" t="s">
        <v>135</v>
      </c>
      <c r="B30" s="1" t="s">
        <v>136</v>
      </c>
      <c r="C30" s="17">
        <v>1450.92</v>
      </c>
      <c r="D30" s="3">
        <v>1250</v>
      </c>
      <c r="E30" s="3">
        <v>1500</v>
      </c>
      <c r="F30" s="3">
        <v>1534.46</v>
      </c>
      <c r="G30" s="3">
        <f t="shared" si="3"/>
        <v>-34.460000000000036</v>
      </c>
      <c r="H30" s="3">
        <v>1250</v>
      </c>
    </row>
    <row r="31" spans="1:9" ht="12" x14ac:dyDescent="0.2">
      <c r="A31" s="1" t="s">
        <v>137</v>
      </c>
      <c r="B31" s="1" t="s">
        <v>138</v>
      </c>
      <c r="C31" s="17">
        <v>695</v>
      </c>
      <c r="D31" s="3">
        <v>0</v>
      </c>
      <c r="E31" s="3">
        <v>0</v>
      </c>
      <c r="F31" s="3">
        <v>0</v>
      </c>
      <c r="G31" s="3">
        <f t="shared" si="3"/>
        <v>0</v>
      </c>
      <c r="H31" s="3">
        <v>0</v>
      </c>
    </row>
    <row r="32" spans="1:9" ht="12" x14ac:dyDescent="0.2">
      <c r="A32" s="1" t="s">
        <v>139</v>
      </c>
      <c r="B32" s="1" t="s">
        <v>140</v>
      </c>
      <c r="C32" s="17">
        <v>944.76</v>
      </c>
      <c r="D32" s="3">
        <v>1100</v>
      </c>
      <c r="E32" s="3">
        <v>1100</v>
      </c>
      <c r="F32" s="3">
        <v>422.54</v>
      </c>
      <c r="G32" s="3">
        <f t="shared" si="3"/>
        <v>677.46</v>
      </c>
      <c r="H32" s="3">
        <v>1100</v>
      </c>
    </row>
    <row r="33" spans="1:9" ht="12" x14ac:dyDescent="0.2">
      <c r="A33" s="1" t="s">
        <v>141</v>
      </c>
      <c r="B33" s="1" t="s">
        <v>142</v>
      </c>
      <c r="C33" s="17">
        <v>3328</v>
      </c>
      <c r="D33" s="3">
        <v>0</v>
      </c>
      <c r="E33" s="3">
        <v>0</v>
      </c>
      <c r="F33" s="3">
        <v>0</v>
      </c>
      <c r="G33" s="3">
        <f t="shared" si="3"/>
        <v>0</v>
      </c>
      <c r="H33" s="3">
        <v>0</v>
      </c>
    </row>
    <row r="34" spans="1:9" ht="12" x14ac:dyDescent="0.2">
      <c r="A34" s="1" t="s">
        <v>181</v>
      </c>
      <c r="B34" s="1" t="s">
        <v>183</v>
      </c>
      <c r="C34" s="17">
        <v>0</v>
      </c>
      <c r="D34" s="3">
        <v>200</v>
      </c>
      <c r="E34" s="3">
        <v>200</v>
      </c>
      <c r="F34" s="3">
        <v>0</v>
      </c>
      <c r="G34" s="3">
        <f t="shared" si="3"/>
        <v>200</v>
      </c>
      <c r="H34" s="3">
        <v>200</v>
      </c>
    </row>
    <row r="35" spans="1:9" ht="12" x14ac:dyDescent="0.2">
      <c r="A35" s="1" t="s">
        <v>182</v>
      </c>
      <c r="B35" s="1" t="s">
        <v>184</v>
      </c>
      <c r="C35" s="17">
        <v>120</v>
      </c>
      <c r="D35" s="3">
        <v>150</v>
      </c>
      <c r="E35" s="3">
        <v>350</v>
      </c>
      <c r="F35" s="3">
        <v>743.33</v>
      </c>
      <c r="G35" s="3">
        <f t="shared" si="3"/>
        <v>-393.33000000000004</v>
      </c>
      <c r="H35" s="3">
        <v>350</v>
      </c>
    </row>
    <row r="36" spans="1:9" ht="12" x14ac:dyDescent="0.25">
      <c r="A36" s="4">
        <v>503</v>
      </c>
      <c r="B36" s="4" t="s">
        <v>26</v>
      </c>
      <c r="C36" s="18">
        <f t="shared" ref="C36:H36" si="5">SUM(C27:C35)</f>
        <v>14177.300000000001</v>
      </c>
      <c r="D36" s="5">
        <f t="shared" si="5"/>
        <v>10450</v>
      </c>
      <c r="E36" s="5">
        <f t="shared" si="5"/>
        <v>11900</v>
      </c>
      <c r="F36" s="5">
        <f t="shared" si="5"/>
        <v>12769.230000000001</v>
      </c>
      <c r="G36" s="5">
        <f t="shared" si="5"/>
        <v>-869.22999999999968</v>
      </c>
      <c r="H36" s="5">
        <f t="shared" si="5"/>
        <v>16150</v>
      </c>
    </row>
    <row r="37" spans="1:9" ht="12" x14ac:dyDescent="0.2">
      <c r="A37" s="1">
        <v>504</v>
      </c>
      <c r="B37" s="1" t="s">
        <v>143</v>
      </c>
      <c r="C37" s="17">
        <v>5152.28</v>
      </c>
      <c r="D37" s="3">
        <v>10000</v>
      </c>
      <c r="E37" s="3">
        <v>6000</v>
      </c>
      <c r="F37" s="3">
        <v>3221.6</v>
      </c>
      <c r="G37" s="3">
        <f t="shared" si="3"/>
        <v>2778.4</v>
      </c>
      <c r="H37" s="3">
        <v>1000</v>
      </c>
    </row>
    <row r="38" spans="1:9" ht="12" x14ac:dyDescent="0.2">
      <c r="A38" s="1">
        <v>515</v>
      </c>
      <c r="B38" s="1" t="s">
        <v>192</v>
      </c>
      <c r="C38" s="17">
        <v>30954</v>
      </c>
      <c r="D38" s="3">
        <v>25000</v>
      </c>
      <c r="E38" s="3">
        <v>5000</v>
      </c>
      <c r="F38" s="3">
        <v>3822</v>
      </c>
      <c r="G38" s="3">
        <f t="shared" ref="G38" si="6">SUM(E38-F38)</f>
        <v>1178</v>
      </c>
      <c r="H38" s="3">
        <v>15000</v>
      </c>
      <c r="I38" s="1" t="s">
        <v>300</v>
      </c>
    </row>
    <row r="39" spans="1:9" ht="12" x14ac:dyDescent="0.2">
      <c r="A39" s="1">
        <v>520</v>
      </c>
      <c r="B39" s="1" t="s">
        <v>219</v>
      </c>
      <c r="C39" s="17">
        <v>0</v>
      </c>
      <c r="D39" s="3">
        <v>0</v>
      </c>
      <c r="E39" s="3">
        <v>27644</v>
      </c>
      <c r="F39" s="3">
        <v>36294.410000000003</v>
      </c>
      <c r="G39" s="3">
        <f t="shared" si="3"/>
        <v>-8650.4100000000035</v>
      </c>
      <c r="H39" s="3">
        <v>0</v>
      </c>
      <c r="I39" s="1" t="s">
        <v>236</v>
      </c>
    </row>
    <row r="40" spans="1:9" ht="12" x14ac:dyDescent="0.25">
      <c r="A40" s="4" t="s">
        <v>22</v>
      </c>
      <c r="B40" s="4"/>
      <c r="C40" s="18">
        <f>SUM(C25+C36+C37+C39)</f>
        <v>35344.090000000004</v>
      </c>
      <c r="D40" s="5">
        <f>SUM(D25+D36+D37+D38+D39)</f>
        <v>64950</v>
      </c>
      <c r="E40" s="5">
        <f t="shared" ref="E40:H40" si="7">SUM(E25+E36+E37+E38+E39)</f>
        <v>75044</v>
      </c>
      <c r="F40" s="5">
        <f t="shared" si="7"/>
        <v>79867.570000000007</v>
      </c>
      <c r="G40" s="5">
        <f t="shared" si="7"/>
        <v>-4823.5700000000033</v>
      </c>
      <c r="H40" s="5">
        <f t="shared" si="7"/>
        <v>61950</v>
      </c>
      <c r="I40" s="3"/>
    </row>
  </sheetData>
  <pageMargins left="0.7" right="0.7" top="0.75" bottom="0.75" header="0.3" footer="0.3"/>
  <ignoredErrors>
    <ignoredError sqref="G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I54"/>
  <sheetViews>
    <sheetView zoomScale="127" zoomScaleNormal="120" workbookViewId="0">
      <pane ySplit="7" topLeftCell="A18" activePane="bottomLeft" state="frozen"/>
      <selection pane="bottomLeft" activeCell="F37" sqref="F37"/>
    </sheetView>
  </sheetViews>
  <sheetFormatPr defaultColWidth="25.44140625" defaultRowHeight="11.4" x14ac:dyDescent="0.2"/>
  <cols>
    <col min="1" max="1" width="12.6640625" style="1" customWidth="1"/>
    <col min="2" max="2" width="25.44140625" style="1"/>
    <col min="3" max="3" width="11" style="15" bestFit="1" customWidth="1"/>
    <col min="4" max="8" width="11" style="1" bestFit="1" customWidth="1"/>
    <col min="9" max="9" width="83.5546875" style="1" customWidth="1"/>
    <col min="10" max="16384" width="25.44140625" style="1"/>
  </cols>
  <sheetData>
    <row r="2" spans="1:9" ht="12" x14ac:dyDescent="0.2">
      <c r="B2" s="1" t="s">
        <v>323</v>
      </c>
    </row>
    <row r="3" spans="1:9" ht="12" x14ac:dyDescent="0.2">
      <c r="B3" s="1" t="s">
        <v>205</v>
      </c>
    </row>
    <row r="5" spans="1:9" ht="12" x14ac:dyDescent="0.25">
      <c r="C5" s="16" t="s">
        <v>7</v>
      </c>
      <c r="D5" s="2" t="s">
        <v>200</v>
      </c>
      <c r="E5" s="2" t="s">
        <v>8</v>
      </c>
      <c r="F5" s="2" t="s">
        <v>9</v>
      </c>
      <c r="G5" s="2" t="s">
        <v>10</v>
      </c>
      <c r="H5" s="2" t="s">
        <v>207</v>
      </c>
      <c r="I5" s="2" t="s">
        <v>165</v>
      </c>
    </row>
    <row r="6" spans="1:9" ht="12" x14ac:dyDescent="0.25">
      <c r="C6" s="16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ht="12" x14ac:dyDescent="0.25">
      <c r="A7" s="2" t="s">
        <v>185</v>
      </c>
    </row>
    <row r="8" spans="1:9" ht="12" x14ac:dyDescent="0.2">
      <c r="A8" s="1" t="s">
        <v>2</v>
      </c>
    </row>
    <row r="9" spans="1:9" ht="12" x14ac:dyDescent="0.2">
      <c r="A9" s="1">
        <v>6001</v>
      </c>
      <c r="B9" s="1" t="s">
        <v>113</v>
      </c>
      <c r="C9" s="17">
        <v>22187.42</v>
      </c>
      <c r="D9" s="3">
        <v>22000</v>
      </c>
      <c r="E9" s="3">
        <v>20000</v>
      </c>
      <c r="F9" s="3">
        <v>19912.990000000002</v>
      </c>
      <c r="G9" s="3">
        <f>SUM(F9-E9)</f>
        <v>-87.009999999998399</v>
      </c>
      <c r="H9" s="3">
        <v>20000</v>
      </c>
      <c r="I9" s="1" t="s">
        <v>215</v>
      </c>
    </row>
    <row r="10" spans="1:9" ht="12" x14ac:dyDescent="0.2">
      <c r="A10" s="1">
        <v>6002</v>
      </c>
      <c r="B10" s="1" t="s">
        <v>115</v>
      </c>
      <c r="C10" s="17">
        <v>1829</v>
      </c>
      <c r="D10" s="3">
        <v>4000</v>
      </c>
      <c r="E10" s="3">
        <v>2700</v>
      </c>
      <c r="F10" s="3">
        <v>2607.75</v>
      </c>
      <c r="G10" s="3">
        <f t="shared" ref="G10:G13" si="0">SUM(F10-E10)</f>
        <v>-92.25</v>
      </c>
      <c r="H10" s="3">
        <v>3000</v>
      </c>
      <c r="I10" s="1" t="s">
        <v>215</v>
      </c>
    </row>
    <row r="11" spans="1:9" ht="12" x14ac:dyDescent="0.2">
      <c r="A11" s="1">
        <v>6003</v>
      </c>
      <c r="B11" s="1" t="s">
        <v>144</v>
      </c>
      <c r="C11" s="17">
        <v>74.25</v>
      </c>
      <c r="D11" s="3">
        <v>0</v>
      </c>
      <c r="E11" s="3">
        <v>0</v>
      </c>
      <c r="F11" s="3">
        <v>0</v>
      </c>
      <c r="G11" s="3">
        <f t="shared" si="0"/>
        <v>0</v>
      </c>
      <c r="H11" s="3">
        <v>0</v>
      </c>
    </row>
    <row r="12" spans="1:9" ht="12" x14ac:dyDescent="0.2">
      <c r="A12" s="1">
        <v>6010</v>
      </c>
      <c r="B12" s="1" t="s">
        <v>145</v>
      </c>
      <c r="C12" s="17">
        <v>0</v>
      </c>
      <c r="D12" s="3">
        <v>0</v>
      </c>
      <c r="E12" s="3">
        <v>0</v>
      </c>
      <c r="F12" s="3">
        <v>0</v>
      </c>
      <c r="G12" s="3">
        <f t="shared" si="0"/>
        <v>0</v>
      </c>
      <c r="H12" s="3">
        <v>0</v>
      </c>
    </row>
    <row r="13" spans="1:9" ht="12" x14ac:dyDescent="0.2">
      <c r="A13" s="1">
        <v>6015</v>
      </c>
      <c r="B13" s="1" t="s">
        <v>117</v>
      </c>
      <c r="C13" s="17">
        <v>83.33</v>
      </c>
      <c r="D13" s="3">
        <v>0</v>
      </c>
      <c r="E13" s="3">
        <v>0</v>
      </c>
      <c r="F13" s="3">
        <v>-83.33</v>
      </c>
      <c r="G13" s="3">
        <f t="shared" si="0"/>
        <v>-83.33</v>
      </c>
      <c r="H13" s="3">
        <v>0</v>
      </c>
    </row>
    <row r="14" spans="1:9" ht="12" x14ac:dyDescent="0.25">
      <c r="A14" s="4" t="s">
        <v>17</v>
      </c>
      <c r="B14" s="4"/>
      <c r="C14" s="18">
        <f t="shared" ref="C14:H14" si="1">SUM(C9:C13)</f>
        <v>24174</v>
      </c>
      <c r="D14" s="5">
        <f t="shared" si="1"/>
        <v>26000</v>
      </c>
      <c r="E14" s="5">
        <f t="shared" si="1"/>
        <v>22700</v>
      </c>
      <c r="F14" s="5">
        <f t="shared" si="1"/>
        <v>22437.41</v>
      </c>
      <c r="G14" s="5">
        <f t="shared" si="1"/>
        <v>-262.58999999999838</v>
      </c>
      <c r="H14" s="5">
        <f t="shared" si="1"/>
        <v>23000</v>
      </c>
      <c r="I14" s="3"/>
    </row>
    <row r="15" spans="1:9" ht="12" x14ac:dyDescent="0.2">
      <c r="C15" s="17"/>
      <c r="D15" s="3"/>
      <c r="E15" s="3"/>
      <c r="F15" s="3"/>
      <c r="G15" s="3"/>
      <c r="H15" s="3"/>
      <c r="I15" s="3"/>
    </row>
    <row r="16" spans="1:9" ht="12" x14ac:dyDescent="0.2">
      <c r="A16" s="1" t="s">
        <v>3</v>
      </c>
    </row>
    <row r="17" spans="1:9" ht="12" x14ac:dyDescent="0.2">
      <c r="A17" s="1">
        <v>602</v>
      </c>
      <c r="B17" s="1" t="s">
        <v>119</v>
      </c>
      <c r="C17" s="17"/>
      <c r="D17" s="3"/>
      <c r="E17" s="3"/>
      <c r="F17" s="3"/>
      <c r="G17" s="3"/>
      <c r="H17" s="3"/>
    </row>
    <row r="18" spans="1:9" ht="12" x14ac:dyDescent="0.2">
      <c r="A18" s="1" t="s">
        <v>146</v>
      </c>
      <c r="B18" s="1" t="s">
        <v>123</v>
      </c>
      <c r="C18" s="17">
        <v>1403.41</v>
      </c>
      <c r="D18" s="3">
        <v>1500</v>
      </c>
      <c r="E18" s="3">
        <v>1500</v>
      </c>
      <c r="F18" s="3">
        <v>0</v>
      </c>
      <c r="G18" s="3">
        <f t="shared" ref="G18:G35" si="2">SUM(E18-F18)</f>
        <v>1500</v>
      </c>
      <c r="H18" s="3">
        <v>1500</v>
      </c>
      <c r="I18" s="1" t="s">
        <v>216</v>
      </c>
    </row>
    <row r="19" spans="1:9" ht="12" x14ac:dyDescent="0.2">
      <c r="A19" s="1" t="s">
        <v>147</v>
      </c>
      <c r="B19" s="1" t="s">
        <v>186</v>
      </c>
      <c r="C19" s="17">
        <v>1091.3</v>
      </c>
      <c r="D19" s="3">
        <v>1200</v>
      </c>
      <c r="E19" s="3">
        <v>1200</v>
      </c>
      <c r="F19" s="3">
        <v>1033.2</v>
      </c>
      <c r="G19" s="3">
        <f t="shared" si="2"/>
        <v>166.79999999999995</v>
      </c>
      <c r="H19" s="3">
        <v>1400</v>
      </c>
      <c r="I19" s="1" t="s">
        <v>302</v>
      </c>
    </row>
    <row r="20" spans="1:9" ht="12" x14ac:dyDescent="0.2">
      <c r="A20" s="1" t="s">
        <v>148</v>
      </c>
      <c r="B20" s="1" t="s">
        <v>125</v>
      </c>
      <c r="C20" s="17">
        <v>2649.74</v>
      </c>
      <c r="D20" s="3">
        <v>3500</v>
      </c>
      <c r="E20" s="3">
        <v>7000</v>
      </c>
      <c r="F20" s="3">
        <v>3401.2</v>
      </c>
      <c r="G20" s="3">
        <f>SUM(E20-F20)</f>
        <v>3598.8</v>
      </c>
      <c r="H20" s="3">
        <v>8500</v>
      </c>
      <c r="I20" s="1" t="s">
        <v>326</v>
      </c>
    </row>
    <row r="21" spans="1:9" ht="12" x14ac:dyDescent="0.2">
      <c r="A21" s="1" t="s">
        <v>149</v>
      </c>
      <c r="B21" s="1" t="s">
        <v>127</v>
      </c>
      <c r="C21" s="17">
        <v>1546.71</v>
      </c>
      <c r="D21" s="3">
        <v>1800</v>
      </c>
      <c r="E21" s="3">
        <v>2400</v>
      </c>
      <c r="F21" s="3">
        <v>2162.52</v>
      </c>
      <c r="G21" s="3">
        <f t="shared" si="2"/>
        <v>237.48000000000002</v>
      </c>
      <c r="H21" s="3">
        <v>2700</v>
      </c>
      <c r="I21" s="1" t="s">
        <v>301</v>
      </c>
    </row>
    <row r="22" spans="1:9" ht="12" x14ac:dyDescent="0.2">
      <c r="A22" s="1" t="s">
        <v>150</v>
      </c>
      <c r="B22" s="1" t="s">
        <v>73</v>
      </c>
      <c r="C22" s="17">
        <v>1896.2</v>
      </c>
      <c r="D22" s="3">
        <v>2400</v>
      </c>
      <c r="E22" s="3">
        <v>2400</v>
      </c>
      <c r="F22" s="3">
        <v>1896.2</v>
      </c>
      <c r="G22" s="3">
        <f t="shared" si="2"/>
        <v>503.79999999999995</v>
      </c>
      <c r="H22" s="3">
        <v>2400</v>
      </c>
    </row>
    <row r="23" spans="1:9" ht="12" x14ac:dyDescent="0.25">
      <c r="A23" s="4">
        <v>602</v>
      </c>
      <c r="B23" s="4" t="s">
        <v>26</v>
      </c>
      <c r="C23" s="18">
        <f>SUM(C18:C22)</f>
        <v>8587.36</v>
      </c>
      <c r="D23" s="5">
        <f t="shared" ref="D23:H23" si="3">SUM(D18:D22)</f>
        <v>10400</v>
      </c>
      <c r="E23" s="5">
        <f t="shared" si="3"/>
        <v>14500</v>
      </c>
      <c r="F23" s="5">
        <f t="shared" si="3"/>
        <v>8493.1200000000008</v>
      </c>
      <c r="G23" s="5">
        <f t="shared" si="3"/>
        <v>6006.88</v>
      </c>
      <c r="H23" s="5">
        <f t="shared" si="3"/>
        <v>16500</v>
      </c>
    </row>
    <row r="24" spans="1:9" ht="12" x14ac:dyDescent="0.2">
      <c r="A24" s="1">
        <v>603</v>
      </c>
      <c r="B24" s="1" t="s">
        <v>129</v>
      </c>
      <c r="C24" s="17"/>
      <c r="D24" s="3"/>
      <c r="E24" s="3"/>
      <c r="F24" s="3"/>
      <c r="G24" s="3"/>
      <c r="H24" s="3"/>
    </row>
    <row r="25" spans="1:9" ht="12" x14ac:dyDescent="0.2">
      <c r="A25" s="1" t="s">
        <v>151</v>
      </c>
      <c r="B25" s="1" t="s">
        <v>112</v>
      </c>
      <c r="C25" s="17">
        <v>632</v>
      </c>
      <c r="D25" s="3">
        <v>2500</v>
      </c>
      <c r="E25" s="3">
        <v>1300</v>
      </c>
      <c r="F25" s="3">
        <v>1079.3900000000001</v>
      </c>
      <c r="G25" s="3">
        <f t="shared" si="2"/>
        <v>220.6099999999999</v>
      </c>
      <c r="H25" s="3">
        <v>3500</v>
      </c>
      <c r="I25" s="1" t="s">
        <v>314</v>
      </c>
    </row>
    <row r="26" spans="1:9" ht="12" x14ac:dyDescent="0.2">
      <c r="A26" s="1" t="s">
        <v>152</v>
      </c>
      <c r="B26" s="1" t="s">
        <v>132</v>
      </c>
      <c r="C26" s="17">
        <v>0</v>
      </c>
      <c r="D26" s="3">
        <v>750</v>
      </c>
      <c r="E26" s="3">
        <v>750</v>
      </c>
      <c r="F26" s="3">
        <v>161.25</v>
      </c>
      <c r="G26" s="3">
        <f t="shared" si="2"/>
        <v>588.75</v>
      </c>
      <c r="H26" s="3">
        <v>750</v>
      </c>
    </row>
    <row r="27" spans="1:9" ht="12" x14ac:dyDescent="0.2">
      <c r="A27" s="1" t="s">
        <v>153</v>
      </c>
      <c r="B27" s="1" t="s">
        <v>134</v>
      </c>
      <c r="C27" s="17">
        <v>3469.94</v>
      </c>
      <c r="D27" s="3">
        <v>4000</v>
      </c>
      <c r="E27" s="3">
        <v>4000</v>
      </c>
      <c r="F27" s="3">
        <v>3337.29</v>
      </c>
      <c r="G27" s="3">
        <f t="shared" si="2"/>
        <v>662.71</v>
      </c>
      <c r="H27" s="3">
        <v>4000</v>
      </c>
    </row>
    <row r="28" spans="1:9" ht="12" x14ac:dyDescent="0.2">
      <c r="A28" s="1" t="s">
        <v>154</v>
      </c>
      <c r="B28" s="1" t="s">
        <v>136</v>
      </c>
      <c r="C28" s="17">
        <v>769.3</v>
      </c>
      <c r="D28" s="3">
        <v>750</v>
      </c>
      <c r="E28" s="3">
        <v>750</v>
      </c>
      <c r="F28" s="3">
        <v>858.72</v>
      </c>
      <c r="G28" s="3">
        <f t="shared" si="2"/>
        <v>-108.72000000000003</v>
      </c>
      <c r="H28" s="3">
        <v>750</v>
      </c>
    </row>
    <row r="29" spans="1:9" ht="12" x14ac:dyDescent="0.2">
      <c r="A29" s="1" t="s">
        <v>155</v>
      </c>
      <c r="B29" s="1" t="s">
        <v>138</v>
      </c>
      <c r="C29" s="17">
        <v>0</v>
      </c>
      <c r="D29" s="3">
        <v>0</v>
      </c>
      <c r="E29" s="3">
        <v>0</v>
      </c>
      <c r="F29" s="3">
        <v>0</v>
      </c>
      <c r="G29" s="3">
        <f t="shared" si="2"/>
        <v>0</v>
      </c>
      <c r="H29" s="3">
        <v>0</v>
      </c>
    </row>
    <row r="30" spans="1:9" ht="12" x14ac:dyDescent="0.2">
      <c r="A30" s="1" t="s">
        <v>156</v>
      </c>
      <c r="B30" s="1" t="s">
        <v>140</v>
      </c>
      <c r="C30" s="17">
        <v>1221.03</v>
      </c>
      <c r="D30" s="3">
        <v>750</v>
      </c>
      <c r="E30" s="3">
        <v>750</v>
      </c>
      <c r="F30" s="3">
        <v>149.99</v>
      </c>
      <c r="G30" s="3">
        <f t="shared" si="2"/>
        <v>600.01</v>
      </c>
      <c r="H30" s="3">
        <v>750</v>
      </c>
    </row>
    <row r="31" spans="1:9" ht="12" x14ac:dyDescent="0.2">
      <c r="A31" s="1" t="s">
        <v>157</v>
      </c>
      <c r="B31" s="1" t="s">
        <v>63</v>
      </c>
      <c r="C31" s="17">
        <v>0</v>
      </c>
      <c r="D31" s="3">
        <v>0</v>
      </c>
      <c r="E31" s="3">
        <v>0</v>
      </c>
      <c r="F31" s="3">
        <v>0</v>
      </c>
      <c r="G31" s="3">
        <f t="shared" si="2"/>
        <v>0</v>
      </c>
      <c r="H31" s="3">
        <v>0</v>
      </c>
    </row>
    <row r="32" spans="1:9" ht="12" x14ac:dyDescent="0.2">
      <c r="A32" s="1" t="s">
        <v>187</v>
      </c>
      <c r="B32" s="1" t="s">
        <v>189</v>
      </c>
      <c r="C32" s="17">
        <v>0</v>
      </c>
      <c r="D32" s="3">
        <v>0</v>
      </c>
      <c r="E32" s="3">
        <v>0</v>
      </c>
      <c r="F32" s="3">
        <v>0</v>
      </c>
      <c r="G32" s="3">
        <f t="shared" si="2"/>
        <v>0</v>
      </c>
      <c r="H32" s="3">
        <v>0</v>
      </c>
    </row>
    <row r="33" spans="1:9" ht="12" x14ac:dyDescent="0.2">
      <c r="A33" s="1" t="s">
        <v>188</v>
      </c>
      <c r="B33" s="1" t="s">
        <v>71</v>
      </c>
      <c r="C33" s="17">
        <v>0</v>
      </c>
      <c r="D33" s="3">
        <v>0</v>
      </c>
      <c r="E33" s="3">
        <v>199.99</v>
      </c>
      <c r="F33" s="3">
        <v>199.99</v>
      </c>
      <c r="G33" s="3">
        <f t="shared" si="2"/>
        <v>0</v>
      </c>
      <c r="H33" s="3">
        <v>0</v>
      </c>
      <c r="I33" s="1" t="s">
        <v>237</v>
      </c>
    </row>
    <row r="34" spans="1:9" ht="12" x14ac:dyDescent="0.25">
      <c r="A34" s="4">
        <v>603</v>
      </c>
      <c r="B34" s="4" t="s">
        <v>26</v>
      </c>
      <c r="C34" s="18">
        <f>SUM(C25:C33)</f>
        <v>6092.27</v>
      </c>
      <c r="D34" s="5">
        <f t="shared" ref="D34:H34" si="4">SUM(D25:D33)</f>
        <v>8750</v>
      </c>
      <c r="E34" s="5">
        <f t="shared" si="4"/>
        <v>7749.99</v>
      </c>
      <c r="F34" s="5">
        <f t="shared" si="4"/>
        <v>5786.63</v>
      </c>
      <c r="G34" s="5">
        <f t="shared" si="4"/>
        <v>1963.36</v>
      </c>
      <c r="H34" s="5">
        <f t="shared" si="4"/>
        <v>9750</v>
      </c>
    </row>
    <row r="35" spans="1:9" ht="12" x14ac:dyDescent="0.2">
      <c r="A35" s="1">
        <v>604</v>
      </c>
      <c r="B35" s="1" t="s">
        <v>158</v>
      </c>
      <c r="C35" s="17">
        <v>0</v>
      </c>
      <c r="D35" s="3">
        <v>500</v>
      </c>
      <c r="E35" s="3">
        <v>500</v>
      </c>
      <c r="F35" s="3">
        <v>0</v>
      </c>
      <c r="G35" s="3">
        <f t="shared" si="2"/>
        <v>500</v>
      </c>
      <c r="H35" s="3">
        <v>500</v>
      </c>
    </row>
    <row r="36" spans="1:9" ht="12" x14ac:dyDescent="0.2">
      <c r="A36" s="1">
        <v>605</v>
      </c>
      <c r="B36" s="1" t="s">
        <v>159</v>
      </c>
      <c r="C36" s="17">
        <v>3604.05</v>
      </c>
      <c r="D36" s="3">
        <v>12000</v>
      </c>
      <c r="E36" s="3">
        <v>16418.28</v>
      </c>
      <c r="F36" s="3">
        <v>35390.53</v>
      </c>
      <c r="G36" s="3">
        <f>SUM(E36-F36)</f>
        <v>-18972.25</v>
      </c>
      <c r="H36" s="3">
        <v>12000</v>
      </c>
      <c r="I36" s="1" t="s">
        <v>217</v>
      </c>
    </row>
    <row r="37" spans="1:9" ht="12" x14ac:dyDescent="0.25">
      <c r="A37" s="4" t="s">
        <v>22</v>
      </c>
      <c r="B37" s="4"/>
      <c r="C37" s="18">
        <f t="shared" ref="C37:H37" si="5">SUM(C23+C34+C35+C36)</f>
        <v>18283.68</v>
      </c>
      <c r="D37" s="5">
        <f t="shared" si="5"/>
        <v>31650</v>
      </c>
      <c r="E37" s="5">
        <f t="shared" si="5"/>
        <v>39168.269999999997</v>
      </c>
      <c r="F37" s="5">
        <f t="shared" si="5"/>
        <v>49670.28</v>
      </c>
      <c r="G37" s="5">
        <f t="shared" si="5"/>
        <v>-10502.01</v>
      </c>
      <c r="H37" s="5">
        <f t="shared" si="5"/>
        <v>38750</v>
      </c>
      <c r="I37" s="3"/>
    </row>
    <row r="54" spans="5:5" ht="12" x14ac:dyDescent="0.25">
      <c r="E54" s="5">
        <f>SUM(F23+F34+F35+F36)</f>
        <v>49670.28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BE412-61D7-4CA8-AD36-71476355299E}">
  <dimension ref="A1:G14"/>
  <sheetViews>
    <sheetView workbookViewId="0">
      <pane ySplit="3" topLeftCell="A4" activePane="bottomLeft" state="frozen"/>
      <selection pane="bottomLeft" activeCell="E24" sqref="E24"/>
    </sheetView>
  </sheetViews>
  <sheetFormatPr defaultColWidth="9.109375" defaultRowHeight="13.8" x14ac:dyDescent="0.25"/>
  <cols>
    <col min="1" max="1" width="24.88671875" style="46" bestFit="1" customWidth="1"/>
    <col min="2" max="2" width="21.6640625" style="46" bestFit="1" customWidth="1"/>
    <col min="3" max="3" width="9.109375" style="49"/>
    <col min="4" max="4" width="22.109375" style="46" bestFit="1" customWidth="1"/>
    <col min="5" max="5" width="20.33203125" style="46" bestFit="1" customWidth="1"/>
    <col min="6" max="6" width="9.109375" style="47"/>
    <col min="7" max="7" width="90.33203125" style="46" bestFit="1" customWidth="1"/>
    <col min="8" max="16384" width="9.109375" style="46"/>
  </cols>
  <sheetData>
    <row r="1" spans="1:7" x14ac:dyDescent="0.25">
      <c r="A1" s="45" t="s">
        <v>242</v>
      </c>
    </row>
    <row r="3" spans="1:7" s="45" customFormat="1" x14ac:dyDescent="0.25">
      <c r="A3" s="45" t="s">
        <v>294</v>
      </c>
      <c r="B3" s="45" t="s">
        <v>293</v>
      </c>
      <c r="C3" s="50" t="s">
        <v>243</v>
      </c>
      <c r="D3" s="45" t="s">
        <v>244</v>
      </c>
      <c r="E3" s="45" t="s">
        <v>247</v>
      </c>
      <c r="F3" s="48" t="s">
        <v>245</v>
      </c>
      <c r="G3" s="45" t="s">
        <v>246</v>
      </c>
    </row>
    <row r="4" spans="1:7" x14ac:dyDescent="0.25">
      <c r="A4" s="46" t="s">
        <v>196</v>
      </c>
      <c r="B4" s="46" t="s">
        <v>3</v>
      </c>
      <c r="C4" s="49">
        <v>103</v>
      </c>
      <c r="D4" s="46" t="s">
        <v>36</v>
      </c>
      <c r="E4" s="46" t="s">
        <v>249</v>
      </c>
      <c r="F4" s="47">
        <v>150</v>
      </c>
      <c r="G4" s="46" t="s">
        <v>282</v>
      </c>
    </row>
    <row r="5" spans="1:7" x14ac:dyDescent="0.25">
      <c r="C5" s="49">
        <v>170</v>
      </c>
      <c r="D5" s="46" t="s">
        <v>174</v>
      </c>
      <c r="E5" s="46" t="s">
        <v>253</v>
      </c>
      <c r="F5" s="47">
        <v>1000</v>
      </c>
      <c r="G5" s="46" t="s">
        <v>307</v>
      </c>
    </row>
    <row r="6" spans="1:7" x14ac:dyDescent="0.25">
      <c r="C6" s="49">
        <v>175</v>
      </c>
      <c r="D6" s="46" t="s">
        <v>177</v>
      </c>
      <c r="E6" s="46" t="s">
        <v>249</v>
      </c>
      <c r="F6" s="47">
        <v>1995</v>
      </c>
      <c r="G6" s="46" t="s">
        <v>306</v>
      </c>
    </row>
    <row r="7" spans="1:7" x14ac:dyDescent="0.25">
      <c r="A7" s="46" t="s">
        <v>272</v>
      </c>
      <c r="B7" s="46" t="s">
        <v>2</v>
      </c>
      <c r="C7" s="49">
        <v>3015</v>
      </c>
      <c r="D7" s="46" t="s">
        <v>64</v>
      </c>
      <c r="E7" s="46" t="s">
        <v>249</v>
      </c>
      <c r="F7" s="47">
        <v>200</v>
      </c>
      <c r="G7" s="46" t="s">
        <v>308</v>
      </c>
    </row>
    <row r="8" spans="1:7" x14ac:dyDescent="0.25">
      <c r="B8" s="46" t="s">
        <v>3</v>
      </c>
      <c r="C8" s="49">
        <v>307</v>
      </c>
      <c r="D8" s="46" t="s">
        <v>105</v>
      </c>
      <c r="E8" s="46" t="s">
        <v>253</v>
      </c>
      <c r="F8" s="47">
        <v>200</v>
      </c>
      <c r="G8" s="46" t="s">
        <v>309</v>
      </c>
    </row>
    <row r="9" spans="1:7" x14ac:dyDescent="0.25">
      <c r="C9" s="49" t="s">
        <v>74</v>
      </c>
      <c r="D9" s="46" t="s">
        <v>75</v>
      </c>
      <c r="E9" s="46" t="s">
        <v>249</v>
      </c>
      <c r="F9" s="47">
        <v>30500</v>
      </c>
      <c r="G9" s="46" t="s">
        <v>265</v>
      </c>
    </row>
    <row r="10" spans="1:7" x14ac:dyDescent="0.25">
      <c r="C10" s="49">
        <v>313</v>
      </c>
      <c r="D10" s="46" t="s">
        <v>310</v>
      </c>
      <c r="E10" s="46" t="s">
        <v>253</v>
      </c>
      <c r="F10" s="47">
        <v>1000</v>
      </c>
      <c r="G10" s="46" t="s">
        <v>311</v>
      </c>
    </row>
    <row r="11" spans="1:7" x14ac:dyDescent="0.25">
      <c r="A11" s="46" t="s">
        <v>179</v>
      </c>
      <c r="B11" s="46" t="s">
        <v>2</v>
      </c>
      <c r="C11" s="49">
        <v>5003</v>
      </c>
      <c r="D11" s="46" t="s">
        <v>115</v>
      </c>
      <c r="E11" s="46" t="s">
        <v>249</v>
      </c>
      <c r="F11" s="47">
        <v>500</v>
      </c>
      <c r="G11" s="46" t="s">
        <v>312</v>
      </c>
    </row>
    <row r="12" spans="1:7" x14ac:dyDescent="0.25">
      <c r="B12" s="46" t="s">
        <v>3</v>
      </c>
      <c r="C12" s="49" t="s">
        <v>130</v>
      </c>
      <c r="D12" s="46" t="s">
        <v>112</v>
      </c>
      <c r="E12" s="46" t="s">
        <v>249</v>
      </c>
      <c r="F12" s="47">
        <v>1000</v>
      </c>
      <c r="G12" s="46" t="s">
        <v>313</v>
      </c>
    </row>
    <row r="13" spans="1:7" x14ac:dyDescent="0.25">
      <c r="C13" s="49" t="s">
        <v>135</v>
      </c>
      <c r="D13" s="46" t="s">
        <v>136</v>
      </c>
      <c r="E13" s="46" t="s">
        <v>249</v>
      </c>
      <c r="F13" s="47">
        <v>400</v>
      </c>
      <c r="G13" s="46" t="s">
        <v>313</v>
      </c>
    </row>
    <row r="14" spans="1:7" x14ac:dyDescent="0.25">
      <c r="A14" s="46" t="s">
        <v>185</v>
      </c>
      <c r="B14" s="46" t="s">
        <v>2</v>
      </c>
      <c r="C14" s="49">
        <v>6001</v>
      </c>
      <c r="D14" s="46" t="s">
        <v>113</v>
      </c>
      <c r="E14" s="46" t="s">
        <v>253</v>
      </c>
      <c r="F14" s="47">
        <v>2000</v>
      </c>
      <c r="G14" s="46" t="s">
        <v>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83D-4E58-49ED-94A9-3D8EA37E25AA}">
  <dimension ref="A1:G43"/>
  <sheetViews>
    <sheetView workbookViewId="0">
      <pane ySplit="3" topLeftCell="A4" activePane="bottomLeft" state="frozen"/>
      <selection pane="bottomLeft" activeCell="A4" sqref="A4"/>
    </sheetView>
  </sheetViews>
  <sheetFormatPr defaultColWidth="9.109375" defaultRowHeight="13.8" x14ac:dyDescent="0.25"/>
  <cols>
    <col min="1" max="1" width="24.88671875" style="46" bestFit="1" customWidth="1"/>
    <col min="2" max="2" width="21.6640625" style="46" bestFit="1" customWidth="1"/>
    <col min="3" max="3" width="9.109375" style="49"/>
    <col min="4" max="4" width="22.109375" style="46" bestFit="1" customWidth="1"/>
    <col min="5" max="5" width="20.33203125" style="46" bestFit="1" customWidth="1"/>
    <col min="6" max="6" width="9.109375" style="47"/>
    <col min="7" max="7" width="90.33203125" style="46" bestFit="1" customWidth="1"/>
    <col min="8" max="16384" width="9.109375" style="46"/>
  </cols>
  <sheetData>
    <row r="1" spans="1:7" x14ac:dyDescent="0.25">
      <c r="A1" s="45" t="s">
        <v>242</v>
      </c>
    </row>
    <row r="3" spans="1:7" s="45" customFormat="1" x14ac:dyDescent="0.25">
      <c r="A3" s="45" t="s">
        <v>294</v>
      </c>
      <c r="B3" s="45" t="s">
        <v>293</v>
      </c>
      <c r="C3" s="50" t="s">
        <v>243</v>
      </c>
      <c r="D3" s="45" t="s">
        <v>244</v>
      </c>
      <c r="E3" s="45" t="s">
        <v>247</v>
      </c>
      <c r="F3" s="48" t="s">
        <v>245</v>
      </c>
      <c r="G3" s="45" t="s">
        <v>246</v>
      </c>
    </row>
    <row r="4" spans="1:7" x14ac:dyDescent="0.25">
      <c r="A4" s="46" t="s">
        <v>292</v>
      </c>
      <c r="B4" s="46" t="s">
        <v>3</v>
      </c>
      <c r="C4" s="49">
        <v>703</v>
      </c>
      <c r="D4" s="46" t="s">
        <v>19</v>
      </c>
      <c r="E4" s="46" t="s">
        <v>253</v>
      </c>
      <c r="F4" s="47">
        <v>900</v>
      </c>
      <c r="G4" s="46" t="s">
        <v>291</v>
      </c>
    </row>
    <row r="5" spans="1:7" x14ac:dyDescent="0.25">
      <c r="C5" s="49">
        <v>703</v>
      </c>
      <c r="D5" s="46" t="s">
        <v>19</v>
      </c>
      <c r="E5" s="46" t="s">
        <v>253</v>
      </c>
      <c r="F5" s="47">
        <v>100</v>
      </c>
      <c r="G5" s="46" t="s">
        <v>290</v>
      </c>
    </row>
    <row r="6" spans="1:7" x14ac:dyDescent="0.25">
      <c r="C6" s="49">
        <v>706</v>
      </c>
      <c r="D6" s="46" t="s">
        <v>16</v>
      </c>
      <c r="E6" s="46" t="s">
        <v>249</v>
      </c>
      <c r="F6" s="47">
        <v>100</v>
      </c>
      <c r="G6" s="46" t="s">
        <v>289</v>
      </c>
    </row>
    <row r="7" spans="1:7" x14ac:dyDescent="0.25">
      <c r="A7" s="46" t="s">
        <v>196</v>
      </c>
      <c r="B7" s="46" t="s">
        <v>2</v>
      </c>
      <c r="C7" s="49">
        <v>1001</v>
      </c>
      <c r="D7" s="46" t="s">
        <v>27</v>
      </c>
      <c r="E7" s="46" t="s">
        <v>253</v>
      </c>
      <c r="F7" s="47">
        <v>25</v>
      </c>
      <c r="G7" s="46" t="s">
        <v>287</v>
      </c>
    </row>
    <row r="8" spans="1:7" x14ac:dyDescent="0.25">
      <c r="C8" s="49">
        <v>1003</v>
      </c>
      <c r="D8" s="46" t="s">
        <v>28</v>
      </c>
      <c r="E8" s="46" t="s">
        <v>249</v>
      </c>
      <c r="F8" s="47">
        <v>3000</v>
      </c>
      <c r="G8" s="46" t="s">
        <v>288</v>
      </c>
    </row>
    <row r="9" spans="1:7" x14ac:dyDescent="0.25">
      <c r="C9" s="49">
        <v>1005</v>
      </c>
      <c r="D9" s="46" t="s">
        <v>29</v>
      </c>
      <c r="E9" s="46" t="s">
        <v>253</v>
      </c>
      <c r="F9" s="47">
        <v>400</v>
      </c>
      <c r="G9" s="46" t="s">
        <v>287</v>
      </c>
    </row>
    <row r="10" spans="1:7" x14ac:dyDescent="0.25">
      <c r="C10" s="49">
        <v>1006</v>
      </c>
      <c r="D10" s="46" t="s">
        <v>30</v>
      </c>
      <c r="E10" s="46" t="s">
        <v>249</v>
      </c>
      <c r="F10" s="47">
        <v>5.7</v>
      </c>
      <c r="G10" s="46" t="s">
        <v>286</v>
      </c>
    </row>
    <row r="11" spans="1:7" x14ac:dyDescent="0.25">
      <c r="C11" s="49">
        <v>1014</v>
      </c>
      <c r="D11" s="46" t="s">
        <v>145</v>
      </c>
      <c r="E11" s="46" t="s">
        <v>249</v>
      </c>
      <c r="F11" s="47">
        <v>200</v>
      </c>
      <c r="G11" s="46" t="s">
        <v>285</v>
      </c>
    </row>
    <row r="12" spans="1:7" x14ac:dyDescent="0.25">
      <c r="C12" s="49">
        <v>1021</v>
      </c>
      <c r="D12" s="46" t="s">
        <v>284</v>
      </c>
      <c r="E12" s="46" t="s">
        <v>249</v>
      </c>
      <c r="F12" s="47">
        <v>13500</v>
      </c>
      <c r="G12" s="46" t="s">
        <v>283</v>
      </c>
    </row>
    <row r="13" spans="1:7" x14ac:dyDescent="0.25">
      <c r="B13" s="46" t="s">
        <v>3</v>
      </c>
      <c r="C13" s="49">
        <v>103</v>
      </c>
      <c r="D13" s="46" t="s">
        <v>36</v>
      </c>
      <c r="E13" s="46" t="s">
        <v>249</v>
      </c>
      <c r="F13" s="47">
        <v>50</v>
      </c>
      <c r="G13" s="46" t="s">
        <v>282</v>
      </c>
    </row>
    <row r="14" spans="1:7" x14ac:dyDescent="0.25">
      <c r="C14" s="49">
        <v>104</v>
      </c>
      <c r="D14" s="46" t="s">
        <v>37</v>
      </c>
      <c r="E14" s="46" t="s">
        <v>253</v>
      </c>
      <c r="F14" s="47">
        <v>50</v>
      </c>
      <c r="G14" s="46" t="s">
        <v>281</v>
      </c>
    </row>
    <row r="15" spans="1:7" x14ac:dyDescent="0.25">
      <c r="C15" s="49">
        <v>107</v>
      </c>
      <c r="D15" s="46" t="s">
        <v>39</v>
      </c>
      <c r="E15" s="46" t="s">
        <v>253</v>
      </c>
      <c r="F15" s="47">
        <v>350</v>
      </c>
      <c r="G15" s="46" t="s">
        <v>280</v>
      </c>
    </row>
    <row r="16" spans="1:7" x14ac:dyDescent="0.25">
      <c r="C16" s="49">
        <v>109</v>
      </c>
      <c r="D16" s="46" t="s">
        <v>41</v>
      </c>
      <c r="E16" s="46" t="s">
        <v>249</v>
      </c>
      <c r="F16" s="47">
        <v>500</v>
      </c>
      <c r="G16" s="46" t="s">
        <v>279</v>
      </c>
    </row>
    <row r="17" spans="1:7" x14ac:dyDescent="0.25">
      <c r="C17" s="49">
        <v>114</v>
      </c>
      <c r="D17" s="46" t="s">
        <v>114</v>
      </c>
      <c r="E17" s="46" t="s">
        <v>253</v>
      </c>
      <c r="F17" s="47">
        <v>1500</v>
      </c>
      <c r="G17" s="46" t="s">
        <v>278</v>
      </c>
    </row>
    <row r="18" spans="1:7" x14ac:dyDescent="0.25">
      <c r="C18" s="49">
        <v>127</v>
      </c>
      <c r="D18" s="46" t="s">
        <v>51</v>
      </c>
      <c r="E18" s="46" t="s">
        <v>249</v>
      </c>
      <c r="F18" s="47">
        <v>1907.12</v>
      </c>
      <c r="G18" s="46" t="s">
        <v>277</v>
      </c>
    </row>
    <row r="19" spans="1:7" x14ac:dyDescent="0.25">
      <c r="C19" s="49">
        <v>160</v>
      </c>
      <c r="D19" s="46" t="s">
        <v>276</v>
      </c>
      <c r="E19" s="46" t="s">
        <v>253</v>
      </c>
      <c r="F19" s="47">
        <v>40</v>
      </c>
      <c r="G19" s="46" t="s">
        <v>275</v>
      </c>
    </row>
    <row r="20" spans="1:7" x14ac:dyDescent="0.25">
      <c r="C20" s="49">
        <v>170</v>
      </c>
      <c r="D20" s="46" t="s">
        <v>176</v>
      </c>
      <c r="E20" s="46" t="s">
        <v>253</v>
      </c>
      <c r="F20" s="47">
        <v>30000</v>
      </c>
      <c r="G20" s="46" t="s">
        <v>274</v>
      </c>
    </row>
    <row r="21" spans="1:7" x14ac:dyDescent="0.25">
      <c r="C21" s="49">
        <v>180</v>
      </c>
      <c r="D21" s="46" t="s">
        <v>178</v>
      </c>
      <c r="E21" s="46" t="s">
        <v>253</v>
      </c>
      <c r="F21" s="47">
        <v>1500</v>
      </c>
      <c r="G21" s="46" t="s">
        <v>273</v>
      </c>
    </row>
    <row r="22" spans="1:7" x14ac:dyDescent="0.25">
      <c r="A22" s="46" t="s">
        <v>272</v>
      </c>
      <c r="B22" s="46" t="s">
        <v>2</v>
      </c>
      <c r="C22" s="49">
        <v>3001</v>
      </c>
      <c r="D22" s="46" t="s">
        <v>58</v>
      </c>
      <c r="E22" s="46" t="s">
        <v>249</v>
      </c>
      <c r="F22" s="47">
        <v>10000</v>
      </c>
      <c r="G22" s="46" t="s">
        <v>271</v>
      </c>
    </row>
    <row r="23" spans="1:7" x14ac:dyDescent="0.25">
      <c r="C23" s="49">
        <v>3002</v>
      </c>
      <c r="D23" s="46" t="s">
        <v>59</v>
      </c>
      <c r="E23" s="46" t="s">
        <v>249</v>
      </c>
      <c r="F23" s="47">
        <v>279.64999999999998</v>
      </c>
      <c r="G23" s="46" t="s">
        <v>270</v>
      </c>
    </row>
    <row r="24" spans="1:7" x14ac:dyDescent="0.25">
      <c r="C24" s="49">
        <v>3005</v>
      </c>
      <c r="D24" s="46" t="s">
        <v>269</v>
      </c>
      <c r="E24" s="46" t="s">
        <v>249</v>
      </c>
      <c r="F24" s="47">
        <v>200</v>
      </c>
      <c r="G24" s="46" t="s">
        <v>268</v>
      </c>
    </row>
    <row r="25" spans="1:7" x14ac:dyDescent="0.25">
      <c r="C25" s="49">
        <v>3006</v>
      </c>
      <c r="D25" s="46" t="s">
        <v>62</v>
      </c>
      <c r="E25" s="46" t="s">
        <v>253</v>
      </c>
      <c r="F25" s="47">
        <v>700</v>
      </c>
      <c r="G25" s="46" t="s">
        <v>267</v>
      </c>
    </row>
    <row r="26" spans="1:7" x14ac:dyDescent="0.25">
      <c r="B26" s="46" t="s">
        <v>3</v>
      </c>
      <c r="C26" s="49" t="s">
        <v>72</v>
      </c>
      <c r="D26" s="46" t="s">
        <v>73</v>
      </c>
      <c r="E26" s="46" t="s">
        <v>249</v>
      </c>
      <c r="F26" s="47">
        <v>420</v>
      </c>
      <c r="G26" s="46" t="s">
        <v>266</v>
      </c>
    </row>
    <row r="27" spans="1:7" x14ac:dyDescent="0.25">
      <c r="C27" s="49" t="s">
        <v>74</v>
      </c>
      <c r="D27" s="46" t="s">
        <v>75</v>
      </c>
      <c r="E27" s="46" t="s">
        <v>249</v>
      </c>
      <c r="F27" s="47">
        <v>30500</v>
      </c>
      <c r="G27" s="46" t="s">
        <v>265</v>
      </c>
    </row>
    <row r="28" spans="1:7" x14ac:dyDescent="0.25">
      <c r="C28" s="49" t="s">
        <v>84</v>
      </c>
      <c r="D28" s="46" t="s">
        <v>85</v>
      </c>
      <c r="E28" s="46" t="s">
        <v>249</v>
      </c>
      <c r="F28" s="47">
        <v>3000</v>
      </c>
      <c r="G28" s="46" t="s">
        <v>264</v>
      </c>
    </row>
    <row r="29" spans="1:7" x14ac:dyDescent="0.25">
      <c r="C29" s="49">
        <v>308</v>
      </c>
      <c r="D29" s="46" t="s">
        <v>106</v>
      </c>
      <c r="E29" s="46" t="s">
        <v>253</v>
      </c>
      <c r="F29" s="47">
        <v>500</v>
      </c>
      <c r="G29" s="46" t="s">
        <v>263</v>
      </c>
    </row>
    <row r="30" spans="1:7" x14ac:dyDescent="0.25">
      <c r="A30" s="46" t="s">
        <v>179</v>
      </c>
      <c r="B30" s="46" t="s">
        <v>2</v>
      </c>
      <c r="C30" s="49">
        <v>5001</v>
      </c>
      <c r="D30" s="46" t="s">
        <v>113</v>
      </c>
      <c r="E30" s="46" t="s">
        <v>253</v>
      </c>
      <c r="F30" s="47">
        <v>7000</v>
      </c>
      <c r="G30" s="46" t="s">
        <v>262</v>
      </c>
    </row>
    <row r="31" spans="1:7" x14ac:dyDescent="0.25">
      <c r="C31" s="49">
        <v>5004</v>
      </c>
      <c r="D31" s="46" t="s">
        <v>261</v>
      </c>
      <c r="E31" s="46" t="s">
        <v>253</v>
      </c>
      <c r="F31" s="47">
        <v>8000</v>
      </c>
      <c r="G31" s="46" t="s">
        <v>260</v>
      </c>
    </row>
    <row r="32" spans="1:7" x14ac:dyDescent="0.25">
      <c r="B32" s="46" t="s">
        <v>3</v>
      </c>
      <c r="C32" s="49" t="s">
        <v>124</v>
      </c>
      <c r="D32" s="46" t="s">
        <v>125</v>
      </c>
      <c r="E32" s="46" t="s">
        <v>249</v>
      </c>
      <c r="F32" s="47">
        <v>5000</v>
      </c>
      <c r="G32" s="46" t="s">
        <v>255</v>
      </c>
    </row>
    <row r="33" spans="1:7" x14ac:dyDescent="0.25">
      <c r="C33" s="49" t="s">
        <v>182</v>
      </c>
      <c r="D33" s="46" t="s">
        <v>184</v>
      </c>
      <c r="E33" s="46" t="s">
        <v>249</v>
      </c>
      <c r="F33" s="47">
        <v>200</v>
      </c>
      <c r="G33" s="46" t="s">
        <v>259</v>
      </c>
    </row>
    <row r="34" spans="1:7" x14ac:dyDescent="0.25">
      <c r="C34" s="49">
        <v>504</v>
      </c>
      <c r="D34" s="46" t="s">
        <v>143</v>
      </c>
      <c r="E34" s="46" t="s">
        <v>253</v>
      </c>
      <c r="F34" s="47">
        <v>4000</v>
      </c>
    </row>
    <row r="35" spans="1:7" x14ac:dyDescent="0.25">
      <c r="C35" s="49">
        <v>515</v>
      </c>
      <c r="D35" s="46" t="s">
        <v>258</v>
      </c>
      <c r="E35" s="46" t="s">
        <v>253</v>
      </c>
      <c r="F35" s="47">
        <v>20000</v>
      </c>
      <c r="G35" s="46" t="s">
        <v>235</v>
      </c>
    </row>
    <row r="36" spans="1:7" x14ac:dyDescent="0.25">
      <c r="C36" s="49">
        <v>520</v>
      </c>
      <c r="D36" s="46" t="s">
        <v>219</v>
      </c>
      <c r="E36" s="46" t="s">
        <v>249</v>
      </c>
      <c r="F36" s="47">
        <v>27644</v>
      </c>
      <c r="G36" s="46" t="s">
        <v>257</v>
      </c>
    </row>
    <row r="37" spans="1:7" x14ac:dyDescent="0.25">
      <c r="A37" s="46" t="s">
        <v>185</v>
      </c>
      <c r="B37" s="46" t="s">
        <v>2</v>
      </c>
      <c r="C37" s="49">
        <v>6001</v>
      </c>
      <c r="D37" s="46" t="s">
        <v>113</v>
      </c>
      <c r="E37" s="46" t="s">
        <v>253</v>
      </c>
      <c r="F37" s="47">
        <v>2000</v>
      </c>
      <c r="G37" s="46" t="s">
        <v>256</v>
      </c>
    </row>
    <row r="38" spans="1:7" x14ac:dyDescent="0.25">
      <c r="C38" s="49">
        <v>6002</v>
      </c>
      <c r="D38" s="46" t="s">
        <v>115</v>
      </c>
      <c r="E38" s="46" t="s">
        <v>253</v>
      </c>
      <c r="F38" s="47">
        <v>1300</v>
      </c>
      <c r="G38" s="46" t="s">
        <v>256</v>
      </c>
    </row>
    <row r="39" spans="1:7" x14ac:dyDescent="0.25">
      <c r="B39" s="46" t="s">
        <v>3</v>
      </c>
      <c r="C39" s="49" t="s">
        <v>148</v>
      </c>
      <c r="D39" s="46" t="s">
        <v>125</v>
      </c>
      <c r="E39" s="46" t="s">
        <v>249</v>
      </c>
      <c r="F39" s="47">
        <v>3500</v>
      </c>
      <c r="G39" s="46" t="s">
        <v>255</v>
      </c>
    </row>
    <row r="40" spans="1:7" x14ac:dyDescent="0.25">
      <c r="C40" s="49" t="s">
        <v>149</v>
      </c>
      <c r="D40" s="46" t="s">
        <v>127</v>
      </c>
      <c r="E40" s="46" t="s">
        <v>249</v>
      </c>
      <c r="F40" s="47">
        <v>600</v>
      </c>
      <c r="G40" s="46" t="s">
        <v>254</v>
      </c>
    </row>
    <row r="41" spans="1:7" x14ac:dyDescent="0.25">
      <c r="C41" s="49" t="s">
        <v>151</v>
      </c>
      <c r="D41" s="46" t="s">
        <v>112</v>
      </c>
      <c r="E41" s="46" t="s">
        <v>253</v>
      </c>
      <c r="F41" s="47">
        <v>199.99</v>
      </c>
      <c r="G41" s="46" t="s">
        <v>252</v>
      </c>
    </row>
    <row r="42" spans="1:7" x14ac:dyDescent="0.25">
      <c r="C42" s="49" t="s">
        <v>188</v>
      </c>
      <c r="D42" s="46" t="s">
        <v>71</v>
      </c>
      <c r="E42" s="46" t="s">
        <v>249</v>
      </c>
      <c r="F42" s="47">
        <v>199.99</v>
      </c>
      <c r="G42" s="46" t="s">
        <v>251</v>
      </c>
    </row>
    <row r="43" spans="1:7" x14ac:dyDescent="0.25">
      <c r="C43" s="49">
        <v>605</v>
      </c>
      <c r="D43" s="46" t="s">
        <v>250</v>
      </c>
      <c r="E43" s="46" t="s">
        <v>249</v>
      </c>
      <c r="F43" s="47">
        <v>24480</v>
      </c>
      <c r="G43" s="46" t="s">
        <v>248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5" ma:contentTypeDescription="Create a new document." ma:contentTypeScope="" ma:versionID="b06bf39a16168648a120956232946015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ac2d0b22d9131f1616d5d363899ca833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a8e958-9770-47ad-b159-b584ffceace9">
      <UserInfo>
        <DisplayName>Council Members</DisplayName>
        <AccountId>33</AccountId>
        <AccountType/>
      </UserInfo>
    </SharedWithUsers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Props1.xml><?xml version="1.0" encoding="utf-8"?>
<ds:datastoreItem xmlns:ds="http://schemas.openxmlformats.org/officeDocument/2006/customXml" ds:itemID="{B443EAFB-D61A-4BA9-890B-F5663186F6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CEF939-1388-4F52-B1C8-878AECBD30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7ec07-5185-41b9-9895-1f7eb8e69ca3"/>
    <ds:schemaRef ds:uri="eaa8e958-9770-47ad-b159-b584ffcea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0E965D-C660-49E2-8D2F-BFAF25C20E1A}">
  <ds:schemaRefs>
    <ds:schemaRef ds:uri="http://schemas.microsoft.com/office/2006/metadata/properties"/>
    <ds:schemaRef ds:uri="http://schemas.microsoft.com/office/infopath/2007/PartnerControls"/>
    <ds:schemaRef ds:uri="eaa8e958-9770-47ad-b159-b584ffceace9"/>
    <ds:schemaRef ds:uri="f497ec07-5185-41b9-9895-1f7eb8e69c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Roads &amp; Traffic</vt:lpstr>
      <vt:lpstr>Planning</vt:lpstr>
      <vt:lpstr>F&amp;GP</vt:lpstr>
      <vt:lpstr>E&amp;W</vt:lpstr>
      <vt:lpstr>Queen's Hall</vt:lpstr>
      <vt:lpstr>CVH</vt:lpstr>
      <vt:lpstr>Budget Virements Dec-22</vt:lpstr>
      <vt:lpstr>Budget Virements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Sam Heynes</cp:lastModifiedBy>
  <cp:lastPrinted>2020-01-21T14:37:19Z</cp:lastPrinted>
  <dcterms:created xsi:type="dcterms:W3CDTF">2018-11-19T14:46:41Z</dcterms:created>
  <dcterms:modified xsi:type="dcterms:W3CDTF">2023-03-23T18:09:39Z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  <property fmtid="{D5CDD505-2E9C-101B-9397-08002B2CF9AE}" pid="3" name="MediaServiceImageTags">
    <vt:lpwstr/>
  </property>
</Properties>
</file>